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44525"/>
</workbook>
</file>

<file path=xl/calcChain.xml><?xml version="1.0" encoding="utf-8"?>
<calcChain xmlns="http://schemas.openxmlformats.org/spreadsheetml/2006/main">
  <c r="P85" i="1" l="1"/>
  <c r="O85" i="1"/>
  <c r="P78" i="1"/>
  <c r="O78" i="1"/>
  <c r="H46" i="1"/>
  <c r="G46" i="1"/>
  <c r="O38" i="1"/>
  <c r="O34" i="1" s="1"/>
  <c r="P35" i="1"/>
  <c r="O35" i="1"/>
  <c r="H35" i="1"/>
  <c r="G35" i="1"/>
  <c r="P34" i="1"/>
  <c r="O32" i="1"/>
  <c r="H30" i="1"/>
  <c r="G30" i="1"/>
  <c r="P29" i="1"/>
  <c r="O29" i="1"/>
  <c r="O28" i="1" s="1"/>
  <c r="O40" i="1" s="1"/>
  <c r="H29" i="1"/>
  <c r="G29" i="1"/>
  <c r="P28" i="1"/>
  <c r="P40" i="1" s="1"/>
  <c r="H28" i="1"/>
  <c r="H27" i="1" s="1"/>
  <c r="H48" i="1" s="1"/>
  <c r="P43" i="1" s="1"/>
  <c r="P48" i="1" s="1"/>
  <c r="O47" i="1" s="1"/>
  <c r="O48" i="1" s="1"/>
  <c r="G28" i="1"/>
  <c r="G27" i="1"/>
  <c r="H25" i="1"/>
  <c r="G25" i="1"/>
  <c r="H24" i="1"/>
  <c r="G24" i="1"/>
  <c r="H23" i="1"/>
  <c r="G23" i="1"/>
  <c r="G14" i="1" s="1"/>
  <c r="G48" i="1" s="1"/>
  <c r="O43" i="1" s="1"/>
  <c r="O22" i="1"/>
  <c r="O21" i="1"/>
  <c r="P19" i="1"/>
  <c r="O19" i="1"/>
  <c r="H19" i="1"/>
  <c r="G19" i="1"/>
  <c r="P14" i="1"/>
  <c r="P23" i="1" s="1"/>
  <c r="O14" i="1"/>
  <c r="O23" i="1" s="1"/>
  <c r="H14" i="1"/>
  <c r="E6" i="1"/>
  <c r="E1" i="1"/>
  <c r="O54" i="1" l="1"/>
  <c r="O64" i="1"/>
</calcChain>
</file>

<file path=xl/sharedStrings.xml><?xml version="1.0" encoding="utf-8"?>
<sst xmlns="http://schemas.openxmlformats.org/spreadsheetml/2006/main" count="82" uniqueCount="71">
  <si>
    <t>Estado de Flujos de Efectivo</t>
  </si>
  <si>
    <t>Del 1 de enero al 31 de marzo de 2020</t>
  </si>
  <si>
    <t>(Pesos)</t>
  </si>
  <si>
    <t>Ente Público:</t>
  </si>
  <si>
    <t>Concepto</t>
  </si>
  <si>
    <t>31 de marzo de 2020</t>
  </si>
  <si>
    <t>31 de diciembre de 2019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</si>
  <si>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</si>
  <si>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</si>
  <si>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</si>
  <si>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</si>
  <si>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</si>
  <si>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</si>
  <si>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</si>
  <si>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</si>
  <si>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</si>
  <si>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</si>
  <si>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</si>
  <si>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</si>
  <si>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</si>
  <si>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</si>
  <si>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</si>
  <si>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</si>
  <si>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</si>
  <si>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</si>
  <si>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</si>
  <si>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</si>
  <si>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</si>
  <si>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</si>
  <si>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</si>
  <si>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</si>
  <si>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</si>
  <si>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</si>
  <si>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</si>
  <si>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</si>
  <si>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 xml:space="preserve">   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</si>
  <si>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</si>
  <si>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</si>
  <si>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</si>
  <si>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</si>
  <si>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</si>
  <si>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</si>
  <si>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</si>
  <si>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 xml:space="preserve">   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</si>
  <si>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</si>
  <si>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</si>
  <si>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</si>
  <si>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</si>
  <si>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</si>
  <si>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</si>
  <si>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</si>
  <si>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</si>
  <si>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</si>
  <si>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</si>
  <si>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</si>
  <si>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</si>
  <si>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DRA JULIANA MORALES CASTRO</t>
  </si>
  <si>
    <t>C.P. CÉSAR ERNESTO MARTÍNEZ GUERRERO</t>
  </si>
  <si>
    <t>Directora General</t>
  </si>
  <si>
    <t>Director de Administración y Planeación</t>
  </si>
  <si>
    <t>APLICACIÓN</t>
  </si>
  <si>
    <t>ORIGEN</t>
  </si>
  <si>
    <t>Derechos a Recibir Efectivo o Equivalentes</t>
  </si>
  <si>
    <t>Otros Activos  Circulantes</t>
  </si>
  <si>
    <t>Cuentas por Pagar a Corto Plazo</t>
  </si>
  <si>
    <t>Documentos por Pagar a Corto Plazo</t>
  </si>
  <si>
    <t>Provisiones a Largo Plazo</t>
  </si>
  <si>
    <t>Reservas</t>
  </si>
  <si>
    <t>Resultados de Ejercicios Anteriores</t>
  </si>
  <si>
    <t>DEBE</t>
  </si>
  <si>
    <t>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</si>
</sst>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_-* #,##0.00000_-;\-* #,##0.00000_-;_-* &quot;-&quot;??_-;_-@_-"/>
    <numFmt numFmtId="168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b/>
      <sz val="9"/>
      <color theme="0"/>
      <name val="Soberana Sans"/>
    </font>
    <font>
      <b/>
      <sz val="9"/>
      <name val="Soberana Sans"/>
    </font>
    <font>
      <sz val="14"/>
      <color rgb="FFFF0000"/>
      <name val="Soberana Sans"/>
      <family val="3"/>
    </font>
    <font>
      <b/>
      <sz val="9"/>
      <color theme="1"/>
      <name val="Soberana Sans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4" fillId="2" borderId="0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Continuous" vertical="center"/>
    </xf>
    <xf numFmtId="0" fontId="5" fillId="2" borderId="0" xfId="2" applyFont="1" applyFill="1" applyBorder="1" applyAlignment="1">
      <alignment horizontal="center" vertical="top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3" xfId="1" applyNumberFormat="1" applyFont="1" applyFill="1" applyBorder="1" applyAlignment="1">
      <alignment horizontal="center" vertical="center" wrapText="1"/>
    </xf>
    <xf numFmtId="166" fontId="6" fillId="3" borderId="3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7" fillId="3" borderId="4" xfId="0" applyFont="1" applyFill="1" applyBorder="1"/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top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4" fillId="2" borderId="0" xfId="2" applyFont="1" applyFill="1" applyBorder="1" applyAlignment="1">
      <alignment horizontal="left" vertical="top"/>
    </xf>
    <xf numFmtId="3" fontId="5" fillId="2" borderId="0" xfId="2" applyNumberFormat="1" applyFont="1" applyFill="1" applyBorder="1" applyAlignment="1">
      <alignment vertical="top"/>
    </xf>
    <xf numFmtId="165" fontId="5" fillId="2" borderId="0" xfId="1" applyFont="1" applyFill="1" applyBorder="1" applyAlignment="1">
      <alignment vertical="top"/>
    </xf>
    <xf numFmtId="4" fontId="5" fillId="2" borderId="0" xfId="2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4" fillId="2" borderId="0" xfId="2" applyNumberFormat="1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left" vertical="top" wrapText="1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Border="1"/>
    <xf numFmtId="3" fontId="5" fillId="2" borderId="0" xfId="2" applyNumberFormat="1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left" vertical="top"/>
    </xf>
    <xf numFmtId="3" fontId="2" fillId="2" borderId="0" xfId="0" applyNumberFormat="1" applyFont="1" applyFill="1"/>
    <xf numFmtId="3" fontId="2" fillId="2" borderId="0" xfId="1" applyNumberFormat="1" applyFont="1" applyFill="1"/>
    <xf numFmtId="3" fontId="4" fillId="2" borderId="0" xfId="2" applyNumberFormat="1" applyFont="1" applyFill="1" applyBorder="1" applyAlignment="1">
      <alignment horizontal="left" vertical="top"/>
    </xf>
    <xf numFmtId="3" fontId="5" fillId="2" borderId="0" xfId="2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3" fontId="5" fillId="2" borderId="0" xfId="1" applyNumberFormat="1" applyFont="1" applyFill="1" applyBorder="1" applyAlignment="1">
      <alignment vertical="top"/>
    </xf>
    <xf numFmtId="3" fontId="2" fillId="2" borderId="0" xfId="1" applyNumberFormat="1" applyFont="1" applyFill="1" applyBorder="1"/>
    <xf numFmtId="3" fontId="4" fillId="2" borderId="0" xfId="2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2" applyFont="1" applyFill="1" applyBorder="1" applyAlignment="1">
      <alignment horizontal="left" vertical="top"/>
    </xf>
    <xf numFmtId="3" fontId="4" fillId="2" borderId="0" xfId="2" applyNumberFormat="1" applyFont="1" applyFill="1" applyBorder="1" applyAlignment="1">
      <alignment horizontal="left" vertical="top" wrapText="1"/>
    </xf>
    <xf numFmtId="3" fontId="4" fillId="2" borderId="0" xfId="1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3" fontId="4" fillId="2" borderId="0" xfId="2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left" wrapText="1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4" fillId="2" borderId="1" xfId="2" applyFont="1" applyFill="1" applyBorder="1" applyAlignment="1">
      <alignment vertical="top"/>
    </xf>
    <xf numFmtId="3" fontId="5" fillId="2" borderId="1" xfId="2" applyNumberFormat="1" applyFont="1" applyFill="1" applyBorder="1" applyAlignment="1">
      <alignment vertical="top"/>
    </xf>
    <xf numFmtId="0" fontId="2" fillId="2" borderId="1" xfId="0" applyFont="1" applyFill="1" applyBorder="1"/>
    <xf numFmtId="0" fontId="2" fillId="2" borderId="8" xfId="0" applyFont="1" applyFill="1" applyBorder="1"/>
    <xf numFmtId="167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8" fillId="2" borderId="0" xfId="0" applyFont="1" applyFill="1" applyAlignment="1">
      <alignment horizontal="center"/>
    </xf>
    <xf numFmtId="0" fontId="5" fillId="2" borderId="0" xfId="0" applyFont="1" applyFill="1" applyBorder="1"/>
    <xf numFmtId="165" fontId="5" fillId="2" borderId="0" xfId="1" applyFont="1" applyFill="1" applyBorder="1"/>
    <xf numFmtId="3" fontId="5" fillId="2" borderId="0" xfId="0" applyNumberFormat="1" applyFont="1" applyFill="1" applyBorder="1" applyAlignment="1">
      <alignment vertical="center"/>
    </xf>
    <xf numFmtId="165" fontId="5" fillId="2" borderId="1" xfId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" fontId="2" fillId="2" borderId="0" xfId="0" applyNumberFormat="1" applyFont="1" applyFill="1"/>
    <xf numFmtId="0" fontId="5" fillId="2" borderId="0" xfId="0" applyFont="1" applyFill="1" applyBorder="1" applyAlignment="1">
      <alignment horizontal="left" vertical="center" wrapText="1"/>
    </xf>
    <xf numFmtId="4" fontId="9" fillId="2" borderId="0" xfId="0" applyNumberFormat="1" applyFont="1" applyFill="1"/>
  </cellXfs>
  <cellStyles count="10">
    <cellStyle name="=C:\WINNT\SYSTEM32\COMMAND.COM" xfId="3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2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34">
          <cell r="D34">
            <v>6251571.71</v>
          </cell>
          <cell r="E34">
            <v>5996371.71</v>
          </cell>
        </row>
        <row r="35">
          <cell r="D35">
            <v>55000</v>
          </cell>
          <cell r="E35">
            <v>55000</v>
          </cell>
        </row>
        <row r="52">
          <cell r="J52">
            <v>7633812.4000000004</v>
          </cell>
        </row>
        <row r="53">
          <cell r="I53">
            <v>23380760.870000001</v>
          </cell>
          <cell r="J53">
            <v>15746948.470000001</v>
          </cell>
        </row>
      </sheetData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  <row r="13">
          <cell r="I13">
            <v>772178.77</v>
          </cell>
          <cell r="J13">
            <v>3686459.36</v>
          </cell>
        </row>
        <row r="14">
          <cell r="I14">
            <v>302058.49</v>
          </cell>
          <cell r="J14">
            <v>1630874.4</v>
          </cell>
        </row>
        <row r="15">
          <cell r="I15">
            <v>611846.19999999995</v>
          </cell>
          <cell r="J15">
            <v>5074542.75</v>
          </cell>
        </row>
        <row r="17">
          <cell r="D17">
            <v>0</v>
          </cell>
          <cell r="E17">
            <v>0</v>
          </cell>
        </row>
        <row r="21">
          <cell r="I21">
            <v>451600</v>
          </cell>
          <cell r="J21">
            <v>3812603.27</v>
          </cell>
        </row>
        <row r="23">
          <cell r="D23">
            <v>0</v>
          </cell>
          <cell r="E23">
            <v>3350000</v>
          </cell>
        </row>
        <row r="24">
          <cell r="D24">
            <v>1216128</v>
          </cell>
          <cell r="E24">
            <v>5307228</v>
          </cell>
        </row>
        <row r="26">
          <cell r="D26">
            <v>7560604.4000000004</v>
          </cell>
          <cell r="E26">
            <v>13569127.24</v>
          </cell>
        </row>
        <row r="41">
          <cell r="I41">
            <v>0</v>
          </cell>
          <cell r="J41">
            <v>388063.06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5"/>
  <sheetViews>
    <sheetView tabSelected="1" showWhiteSpace="0" zoomScale="85" zoomScaleNormal="85" workbookViewId="0">
      <selection activeCell="D18" sqref="D18:F18"/>
    </sheetView>
  </sheetViews>
  <sheetFormatPr baseColWidth="10" defaultRowHeight="12"/>
  <cols>
    <col min="1" max="1" width="1.28515625" style="4" customWidth="1"/>
    <col min="2" max="3" width="3.7109375" style="4" customWidth="1"/>
    <col min="4" max="4" width="23.85546875" style="4" customWidth="1"/>
    <col min="5" max="5" width="21.42578125" style="4" customWidth="1"/>
    <col min="6" max="6" width="17.28515625" style="4" customWidth="1"/>
    <col min="7" max="8" width="18.7109375" style="28" customWidth="1"/>
    <col min="9" max="9" width="7.7109375" style="4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1" customFormat="1" ht="16.5" customHeight="1">
      <c r="B1" s="2"/>
      <c r="C1" s="2"/>
      <c r="D1" s="2"/>
      <c r="E1" s="3" t="str">
        <f>+[1]EA!C1</f>
        <v>Cuenta Pública Trimestral 2020</v>
      </c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15" customHeight="1"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16.5" customHeight="1"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3" customHeight="1">
      <c r="C5" s="6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2"/>
      <c r="P5" s="1"/>
      <c r="Q5" s="1"/>
    </row>
    <row r="6" spans="1:17" ht="19.5" customHeight="1">
      <c r="A6" s="9"/>
      <c r="B6" s="10" t="s">
        <v>3</v>
      </c>
      <c r="C6" s="10"/>
      <c r="D6" s="10"/>
      <c r="E6" s="11" t="str">
        <f>+[1]EA!C6</f>
        <v>CONSEJO DE CIENCIA Y TECNOLOGÍA DEL ESTADO DE DURANGO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"/>
    </row>
    <row r="7" spans="1:17" s="1" customFormat="1" ht="5.0999999999999996" customHeight="1">
      <c r="A7" s="4"/>
      <c r="B7" s="6"/>
      <c r="C7" s="6"/>
      <c r="D7" s="7"/>
      <c r="E7" s="6"/>
      <c r="F7" s="6"/>
      <c r="G7" s="13"/>
      <c r="H7" s="13"/>
      <c r="I7" s="7"/>
    </row>
    <row r="8" spans="1:17" s="1" customFormat="1" ht="3" customHeight="1">
      <c r="A8" s="4"/>
      <c r="B8" s="4"/>
      <c r="C8" s="14"/>
      <c r="D8" s="7"/>
      <c r="E8" s="14"/>
      <c r="F8" s="14"/>
      <c r="G8" s="15"/>
      <c r="H8" s="15"/>
      <c r="I8" s="7"/>
    </row>
    <row r="9" spans="1:17" s="1" customFormat="1" ht="31.5" customHeight="1">
      <c r="A9" s="16"/>
      <c r="B9" s="17" t="s">
        <v>4</v>
      </c>
      <c r="C9" s="17"/>
      <c r="D9" s="17"/>
      <c r="E9" s="17"/>
      <c r="F9" s="18"/>
      <c r="G9" s="19" t="s">
        <v>5</v>
      </c>
      <c r="H9" s="20" t="s">
        <v>6</v>
      </c>
      <c r="I9" s="21"/>
      <c r="J9" s="17" t="s">
        <v>4</v>
      </c>
      <c r="K9" s="17"/>
      <c r="L9" s="17"/>
      <c r="M9" s="17"/>
      <c r="N9" s="18"/>
      <c r="O9" s="19" t="s">
        <v>5</v>
      </c>
      <c r="P9" s="20" t="s">
        <v>6</v>
      </c>
      <c r="Q9" s="22"/>
    </row>
    <row r="10" spans="1:17" s="1" customFormat="1" ht="3" customHeight="1">
      <c r="A10" s="23"/>
      <c r="B10" s="4"/>
      <c r="C10" s="4"/>
      <c r="D10" s="24"/>
      <c r="E10" s="24"/>
      <c r="F10" s="24"/>
      <c r="G10" s="25"/>
      <c r="H10" s="25"/>
      <c r="I10" s="4"/>
      <c r="Q10" s="26"/>
    </row>
    <row r="11" spans="1:17" s="1" customFormat="1" ht="12.75">
      <c r="A11" s="27"/>
      <c r="B11" s="28"/>
      <c r="C11" s="29"/>
      <c r="D11" s="29"/>
      <c r="E11" s="29"/>
      <c r="F11" s="29"/>
      <c r="G11" s="25"/>
      <c r="H11" s="25"/>
      <c r="I11" s="28"/>
      <c r="Q11" s="26"/>
    </row>
    <row r="12" spans="1:17" ht="17.25" customHeight="1">
      <c r="A12" s="27"/>
      <c r="B12" s="30" t="s">
        <v>7</v>
      </c>
      <c r="C12" s="30"/>
      <c r="D12" s="30"/>
      <c r="E12" s="30"/>
      <c r="F12" s="30"/>
      <c r="G12" s="25"/>
      <c r="H12" s="25"/>
      <c r="I12" s="28"/>
      <c r="J12" s="30" t="s">
        <v>8</v>
      </c>
      <c r="K12" s="30"/>
      <c r="L12" s="30"/>
      <c r="M12" s="30"/>
      <c r="N12" s="30"/>
      <c r="O12" s="31"/>
      <c r="P12" s="31"/>
      <c r="Q12" s="26"/>
    </row>
    <row r="13" spans="1:17" ht="17.25" customHeight="1">
      <c r="A13" s="27"/>
      <c r="B13" s="28"/>
      <c r="C13" s="29"/>
      <c r="D13" s="28"/>
      <c r="E13" s="29"/>
      <c r="F13" s="29"/>
      <c r="G13" s="32"/>
      <c r="H13" s="32"/>
      <c r="I13" s="28"/>
      <c r="J13" s="28"/>
      <c r="K13" s="29"/>
      <c r="L13" s="29"/>
      <c r="M13" s="29"/>
      <c r="N13" s="29"/>
      <c r="O13" s="33"/>
      <c r="P13" s="33"/>
      <c r="Q13" s="26"/>
    </row>
    <row r="14" spans="1:17" ht="17.25" customHeight="1">
      <c r="A14" s="27"/>
      <c r="B14" s="28"/>
      <c r="C14" s="30" t="s">
        <v>9</v>
      </c>
      <c r="D14" s="30"/>
      <c r="E14" s="30"/>
      <c r="F14" s="30"/>
      <c r="G14" s="34">
        <f>SUM(G15:G25)</f>
        <v>8776732.4000000004</v>
      </c>
      <c r="H14" s="34">
        <f>SUM(H15:H25)</f>
        <v>22226355.240000002</v>
      </c>
      <c r="I14" s="35"/>
      <c r="J14" s="35"/>
      <c r="K14" s="36" t="s">
        <v>9</v>
      </c>
      <c r="L14" s="36"/>
      <c r="M14" s="36"/>
      <c r="N14" s="36"/>
      <c r="O14" s="34">
        <f>SUM(O15:O17)</f>
        <v>0</v>
      </c>
      <c r="P14" s="34">
        <f>SUM(P15:P17)</f>
        <v>0</v>
      </c>
      <c r="Q14" s="26"/>
    </row>
    <row r="15" spans="1:17" ht="15" customHeight="1">
      <c r="A15" s="27"/>
      <c r="B15" s="28"/>
      <c r="C15" s="29"/>
      <c r="D15" s="37" t="s">
        <v>10</v>
      </c>
      <c r="E15" s="37"/>
      <c r="F15" s="37"/>
      <c r="G15" s="38">
        <v>0</v>
      </c>
      <c r="H15" s="38">
        <v>0</v>
      </c>
      <c r="I15" s="35"/>
      <c r="J15" s="35"/>
      <c r="K15" s="39"/>
      <c r="L15" s="40" t="s">
        <v>11</v>
      </c>
      <c r="M15" s="40"/>
      <c r="N15" s="40"/>
      <c r="O15" s="38">
        <v>0</v>
      </c>
      <c r="P15" s="38">
        <v>0</v>
      </c>
      <c r="Q15" s="26"/>
    </row>
    <row r="16" spans="1:17" ht="15" customHeight="1">
      <c r="A16" s="27"/>
      <c r="B16" s="28"/>
      <c r="C16" s="29"/>
      <c r="D16" s="37" t="s">
        <v>12</v>
      </c>
      <c r="E16" s="37"/>
      <c r="F16" s="37"/>
      <c r="G16" s="38"/>
      <c r="H16" s="38"/>
      <c r="I16" s="35"/>
      <c r="J16" s="35"/>
      <c r="K16" s="39"/>
      <c r="L16" s="40" t="s">
        <v>13</v>
      </c>
      <c r="M16" s="40"/>
      <c r="N16" s="40"/>
      <c r="O16" s="38">
        <v>0</v>
      </c>
      <c r="P16" s="38">
        <v>0</v>
      </c>
      <c r="Q16" s="26"/>
    </row>
    <row r="17" spans="1:17" ht="15" customHeight="1">
      <c r="A17" s="27"/>
      <c r="B17" s="28"/>
      <c r="C17" s="41"/>
      <c r="D17" s="37" t="s">
        <v>14</v>
      </c>
      <c r="E17" s="37"/>
      <c r="F17" s="37"/>
      <c r="G17" s="38">
        <v>0</v>
      </c>
      <c r="H17" s="38">
        <v>0</v>
      </c>
      <c r="I17" s="35"/>
      <c r="J17" s="35"/>
      <c r="K17" s="31"/>
      <c r="L17" s="40" t="s">
        <v>15</v>
      </c>
      <c r="M17" s="40"/>
      <c r="N17" s="40"/>
      <c r="O17" s="38">
        <v>0</v>
      </c>
      <c r="P17" s="38">
        <v>0</v>
      </c>
      <c r="Q17" s="26"/>
    </row>
    <row r="18" spans="1:17" ht="15" customHeight="1">
      <c r="A18" s="27"/>
      <c r="B18" s="28"/>
      <c r="C18" s="41"/>
      <c r="D18" s="37" t="s">
        <v>16</v>
      </c>
      <c r="E18" s="37"/>
      <c r="F18" s="37"/>
      <c r="G18" s="38">
        <v>0</v>
      </c>
      <c r="H18" s="38">
        <v>0</v>
      </c>
      <c r="I18" s="35"/>
      <c r="J18" s="35"/>
      <c r="K18" s="31"/>
      <c r="L18" s="42"/>
      <c r="M18" s="42"/>
      <c r="N18" s="42"/>
      <c r="O18" s="43"/>
      <c r="P18" s="43"/>
      <c r="Q18" s="26"/>
    </row>
    <row r="19" spans="1:17" ht="15" customHeight="1">
      <c r="A19" s="27"/>
      <c r="B19" s="28"/>
      <c r="C19" s="41"/>
      <c r="D19" s="37" t="s">
        <v>17</v>
      </c>
      <c r="E19" s="37"/>
      <c r="F19" s="37"/>
      <c r="G19" s="38">
        <f>+[1]EA!D17</f>
        <v>0</v>
      </c>
      <c r="H19" s="38">
        <f>+[1]EA!E17</f>
        <v>0</v>
      </c>
      <c r="I19" s="35"/>
      <c r="J19" s="35"/>
      <c r="K19" s="44" t="s">
        <v>18</v>
      </c>
      <c r="L19" s="44"/>
      <c r="M19" s="44"/>
      <c r="N19" s="44"/>
      <c r="O19" s="34">
        <f>SUM(O20:O22)</f>
        <v>255200</v>
      </c>
      <c r="P19" s="34">
        <f>SUM(P20:P22)</f>
        <v>39998.400000000001</v>
      </c>
      <c r="Q19" s="26"/>
    </row>
    <row r="20" spans="1:17" ht="15" customHeight="1">
      <c r="A20" s="27"/>
      <c r="B20" s="28"/>
      <c r="C20" s="41"/>
      <c r="D20" s="37" t="s">
        <v>19</v>
      </c>
      <c r="E20" s="37"/>
      <c r="F20" s="37"/>
      <c r="G20" s="38">
        <v>0</v>
      </c>
      <c r="H20" s="38">
        <v>0</v>
      </c>
      <c r="I20" s="35"/>
      <c r="J20" s="35"/>
      <c r="K20" s="31"/>
      <c r="L20" s="45" t="s">
        <v>11</v>
      </c>
      <c r="M20" s="45"/>
      <c r="N20" s="45"/>
      <c r="O20" s="38">
        <v>0</v>
      </c>
      <c r="P20" s="38">
        <v>0</v>
      </c>
      <c r="Q20" s="26"/>
    </row>
    <row r="21" spans="1:17" ht="15" customHeight="1">
      <c r="A21" s="27"/>
      <c r="B21" s="28"/>
      <c r="C21" s="41"/>
      <c r="D21" s="37" t="s">
        <v>20</v>
      </c>
      <c r="E21" s="37"/>
      <c r="F21" s="37"/>
      <c r="G21" s="38">
        <v>0</v>
      </c>
      <c r="H21" s="38">
        <v>0</v>
      </c>
      <c r="I21" s="35"/>
      <c r="J21" s="35"/>
      <c r="K21" s="31"/>
      <c r="L21" s="40" t="s">
        <v>13</v>
      </c>
      <c r="M21" s="40"/>
      <c r="N21" s="40"/>
      <c r="O21" s="38">
        <f>+[1]ESF!D34-[1]ESF!E34</f>
        <v>255200</v>
      </c>
      <c r="P21" s="38">
        <v>39998.400000000001</v>
      </c>
      <c r="Q21" s="26"/>
    </row>
    <row r="22" spans="1:17" ht="28.5" customHeight="1">
      <c r="A22" s="27"/>
      <c r="B22" s="28"/>
      <c r="C22" s="41"/>
      <c r="D22" s="37" t="s">
        <v>21</v>
      </c>
      <c r="E22" s="37"/>
      <c r="F22" s="37"/>
      <c r="G22" s="38">
        <v>0</v>
      </c>
      <c r="H22" s="38">
        <v>0</v>
      </c>
      <c r="I22" s="35"/>
      <c r="J22" s="35"/>
      <c r="K22" s="39"/>
      <c r="L22" s="40" t="s">
        <v>22</v>
      </c>
      <c r="M22" s="40"/>
      <c r="N22" s="40"/>
      <c r="O22" s="38">
        <f>+[1]ESF!D35-[1]ESF!E35</f>
        <v>0</v>
      </c>
      <c r="P22" s="38">
        <v>0</v>
      </c>
      <c r="Q22" s="26"/>
    </row>
    <row r="23" spans="1:17" ht="15" customHeight="1">
      <c r="A23" s="27"/>
      <c r="B23" s="28"/>
      <c r="C23" s="41"/>
      <c r="D23" s="37" t="s">
        <v>23</v>
      </c>
      <c r="E23" s="37"/>
      <c r="F23" s="37"/>
      <c r="G23" s="38">
        <f>+[1]EA!D23</f>
        <v>0</v>
      </c>
      <c r="H23" s="38">
        <f>+[1]EA!E23</f>
        <v>3350000</v>
      </c>
      <c r="I23" s="35"/>
      <c r="J23" s="35"/>
      <c r="K23" s="36" t="s">
        <v>24</v>
      </c>
      <c r="L23" s="36"/>
      <c r="M23" s="36"/>
      <c r="N23" s="36"/>
      <c r="O23" s="34">
        <f>O14-O19</f>
        <v>-255200</v>
      </c>
      <c r="P23" s="34">
        <f>P14-P19</f>
        <v>-39998.400000000001</v>
      </c>
      <c r="Q23" s="26"/>
    </row>
    <row r="24" spans="1:17" ht="15" customHeight="1">
      <c r="A24" s="27"/>
      <c r="B24" s="28"/>
      <c r="C24" s="41"/>
      <c r="D24" s="37" t="s">
        <v>25</v>
      </c>
      <c r="E24" s="37"/>
      <c r="F24" s="37"/>
      <c r="G24" s="38">
        <f>+[1]EA!D24</f>
        <v>1216128</v>
      </c>
      <c r="H24" s="38">
        <f>+[1]EA!E24</f>
        <v>5307228</v>
      </c>
      <c r="I24" s="35"/>
      <c r="J24" s="35"/>
      <c r="K24" s="42"/>
      <c r="L24" s="42"/>
      <c r="M24" s="42"/>
      <c r="N24" s="42"/>
      <c r="O24" s="43"/>
      <c r="P24" s="43"/>
      <c r="Q24" s="26"/>
    </row>
    <row r="25" spans="1:17" ht="15" customHeight="1">
      <c r="A25" s="27"/>
      <c r="B25" s="28"/>
      <c r="C25" s="41"/>
      <c r="D25" s="37" t="s">
        <v>26</v>
      </c>
      <c r="E25" s="37"/>
      <c r="F25" s="46"/>
      <c r="G25" s="38">
        <f>+[1]EA!D26</f>
        <v>7560604.4000000004</v>
      </c>
      <c r="H25" s="38">
        <f>+[1]EA!E26</f>
        <v>13569127.24</v>
      </c>
      <c r="I25" s="35"/>
      <c r="J25" s="39"/>
      <c r="K25" s="42"/>
      <c r="L25" s="42"/>
      <c r="M25" s="42"/>
      <c r="N25" s="42"/>
      <c r="O25" s="43"/>
      <c r="P25" s="43"/>
      <c r="Q25" s="26"/>
    </row>
    <row r="26" spans="1:17" ht="15" customHeight="1">
      <c r="A26" s="27"/>
      <c r="B26" s="28"/>
      <c r="C26" s="29"/>
      <c r="D26" s="28"/>
      <c r="E26" s="29"/>
      <c r="F26" s="29"/>
      <c r="G26" s="47"/>
      <c r="H26" s="47"/>
      <c r="I26" s="35"/>
      <c r="J26" s="36" t="s">
        <v>27</v>
      </c>
      <c r="K26" s="36"/>
      <c r="L26" s="36"/>
      <c r="M26" s="36"/>
      <c r="N26" s="36"/>
      <c r="O26" s="48"/>
      <c r="P26" s="48"/>
      <c r="Q26" s="26"/>
    </row>
    <row r="27" spans="1:17" ht="15" customHeight="1">
      <c r="A27" s="27"/>
      <c r="B27" s="28"/>
      <c r="C27" s="30" t="s">
        <v>18</v>
      </c>
      <c r="D27" s="30"/>
      <c r="E27" s="30"/>
      <c r="F27" s="30"/>
      <c r="G27" s="34">
        <f>SUM(G28:G46)</f>
        <v>2137683.46</v>
      </c>
      <c r="H27" s="34">
        <f>SUM(H28:H46)</f>
        <v>14592542.84</v>
      </c>
      <c r="I27" s="35"/>
      <c r="J27" s="35"/>
      <c r="K27" s="49"/>
      <c r="L27" s="35"/>
      <c r="M27" s="50"/>
      <c r="N27" s="50"/>
      <c r="O27" s="47"/>
      <c r="P27" s="47"/>
      <c r="Q27" s="26"/>
    </row>
    <row r="28" spans="1:17" ht="15" customHeight="1">
      <c r="A28" s="27"/>
      <c r="B28" s="28"/>
      <c r="C28" s="51"/>
      <c r="D28" s="37" t="s">
        <v>28</v>
      </c>
      <c r="E28" s="37"/>
      <c r="F28" s="37"/>
      <c r="G28" s="38">
        <f>+[1]EA!I13</f>
        <v>772178.77</v>
      </c>
      <c r="H28" s="38">
        <f>+[1]EA!J13</f>
        <v>3686459.36</v>
      </c>
      <c r="I28" s="35"/>
      <c r="J28" s="35"/>
      <c r="K28" s="44" t="s">
        <v>9</v>
      </c>
      <c r="L28" s="44"/>
      <c r="M28" s="44"/>
      <c r="N28" s="44"/>
      <c r="O28" s="34">
        <f>O29+O32</f>
        <v>81457.39</v>
      </c>
      <c r="P28" s="34">
        <f>P29+P32</f>
        <v>214180.58</v>
      </c>
      <c r="Q28" s="26"/>
    </row>
    <row r="29" spans="1:17" ht="15" customHeight="1">
      <c r="A29" s="27"/>
      <c r="B29" s="28"/>
      <c r="C29" s="51"/>
      <c r="D29" s="37" t="s">
        <v>29</v>
      </c>
      <c r="E29" s="37"/>
      <c r="F29" s="37"/>
      <c r="G29" s="38">
        <f>+[1]EA!I14</f>
        <v>302058.49</v>
      </c>
      <c r="H29" s="38">
        <f>+[1]EA!J14</f>
        <v>1630874.4</v>
      </c>
      <c r="I29" s="35"/>
      <c r="J29" s="39"/>
      <c r="K29" s="39"/>
      <c r="L29" s="45" t="s">
        <v>30</v>
      </c>
      <c r="M29" s="45"/>
      <c r="N29" s="45"/>
      <c r="O29" s="38">
        <f>SUM(O30:O31)</f>
        <v>0</v>
      </c>
      <c r="P29" s="38">
        <f>SUM(P30:P31)</f>
        <v>0</v>
      </c>
      <c r="Q29" s="26"/>
    </row>
    <row r="30" spans="1:17" ht="15" customHeight="1">
      <c r="A30" s="27"/>
      <c r="B30" s="28"/>
      <c r="C30" s="51"/>
      <c r="D30" s="37" t="s">
        <v>31</v>
      </c>
      <c r="E30" s="37"/>
      <c r="F30" s="37"/>
      <c r="G30" s="38">
        <f>+[1]EA!I15</f>
        <v>611846.19999999995</v>
      </c>
      <c r="H30" s="38">
        <f>+[1]EA!J15</f>
        <v>5074542.75</v>
      </c>
      <c r="I30" s="35"/>
      <c r="J30" s="35"/>
      <c r="K30" s="44"/>
      <c r="L30" s="45" t="s">
        <v>32</v>
      </c>
      <c r="M30" s="45"/>
      <c r="N30" s="45"/>
      <c r="O30" s="38">
        <v>0</v>
      </c>
      <c r="P30" s="38">
        <v>0</v>
      </c>
      <c r="Q30" s="26"/>
    </row>
    <row r="31" spans="1:17" ht="15" customHeight="1">
      <c r="A31" s="27"/>
      <c r="B31" s="28"/>
      <c r="C31" s="29"/>
      <c r="D31" s="28"/>
      <c r="E31" s="29"/>
      <c r="F31" s="29"/>
      <c r="G31" s="47"/>
      <c r="H31" s="47"/>
      <c r="I31" s="35"/>
      <c r="J31" s="35"/>
      <c r="K31" s="44"/>
      <c r="L31" s="45" t="s">
        <v>33</v>
      </c>
      <c r="M31" s="45"/>
      <c r="N31" s="45"/>
      <c r="O31" s="38">
        <v>0</v>
      </c>
      <c r="P31" s="38">
        <v>0</v>
      </c>
      <c r="Q31" s="26"/>
    </row>
    <row r="32" spans="1:17" ht="15" customHeight="1">
      <c r="A32" s="27"/>
      <c r="B32" s="28"/>
      <c r="C32" s="51"/>
      <c r="D32" s="37" t="s">
        <v>34</v>
      </c>
      <c r="E32" s="37"/>
      <c r="F32" s="37"/>
      <c r="G32" s="38">
        <v>0</v>
      </c>
      <c r="H32" s="38">
        <v>0</v>
      </c>
      <c r="I32" s="35"/>
      <c r="J32" s="35"/>
      <c r="K32" s="44"/>
      <c r="L32" s="40" t="s">
        <v>35</v>
      </c>
      <c r="M32" s="40"/>
      <c r="N32" s="40"/>
      <c r="O32" s="38">
        <f>+P78</f>
        <v>81457.39</v>
      </c>
      <c r="P32" s="38">
        <v>214180.58</v>
      </c>
      <c r="Q32" s="26"/>
    </row>
    <row r="33" spans="1:17" ht="15" customHeight="1">
      <c r="A33" s="27"/>
      <c r="B33" s="28"/>
      <c r="C33" s="51"/>
      <c r="D33" s="37" t="s">
        <v>36</v>
      </c>
      <c r="E33" s="37"/>
      <c r="F33" s="37"/>
      <c r="G33" s="38">
        <v>0</v>
      </c>
      <c r="H33" s="38">
        <v>0</v>
      </c>
      <c r="I33" s="35"/>
      <c r="J33" s="35"/>
      <c r="K33" s="31"/>
      <c r="L33" s="42"/>
      <c r="M33" s="42"/>
      <c r="N33" s="42"/>
      <c r="O33" s="43"/>
      <c r="P33" s="43">
        <v>0</v>
      </c>
      <c r="Q33" s="26"/>
    </row>
    <row r="34" spans="1:17" ht="15" customHeight="1">
      <c r="A34" s="27"/>
      <c r="B34" s="28"/>
      <c r="C34" s="51"/>
      <c r="D34" s="37" t="s">
        <v>37</v>
      </c>
      <c r="E34" s="37"/>
      <c r="F34" s="37"/>
      <c r="G34" s="38">
        <v>0</v>
      </c>
      <c r="H34" s="38">
        <v>0</v>
      </c>
      <c r="I34" s="35"/>
      <c r="J34" s="35"/>
      <c r="K34" s="44" t="s">
        <v>18</v>
      </c>
      <c r="L34" s="44"/>
      <c r="M34" s="44"/>
      <c r="N34" s="44"/>
      <c r="O34" s="34">
        <f>O35+O38</f>
        <v>184332.57</v>
      </c>
      <c r="P34" s="34">
        <f>P35+P38</f>
        <v>851552.61</v>
      </c>
      <c r="Q34" s="26"/>
    </row>
    <row r="35" spans="1:17" ht="15" customHeight="1">
      <c r="A35" s="27"/>
      <c r="B35" s="28"/>
      <c r="C35" s="51"/>
      <c r="D35" s="37" t="s">
        <v>38</v>
      </c>
      <c r="E35" s="37"/>
      <c r="F35" s="37"/>
      <c r="G35" s="38">
        <f>+[1]EA!I21</f>
        <v>451600</v>
      </c>
      <c r="H35" s="38">
        <f>+[1]EA!J21</f>
        <v>3812603.27</v>
      </c>
      <c r="I35" s="35"/>
      <c r="J35" s="35"/>
      <c r="K35" s="39"/>
      <c r="L35" s="45" t="s">
        <v>39</v>
      </c>
      <c r="M35" s="45"/>
      <c r="N35" s="45"/>
      <c r="O35" s="38">
        <f>SUM(O36:O37)</f>
        <v>0</v>
      </c>
      <c r="P35" s="38">
        <f>SUM(P36:P37)</f>
        <v>0</v>
      </c>
      <c r="Q35" s="26"/>
    </row>
    <row r="36" spans="1:17" ht="15" customHeight="1">
      <c r="A36" s="27"/>
      <c r="B36" s="28"/>
      <c r="C36" s="51"/>
      <c r="D36" s="37" t="s">
        <v>40</v>
      </c>
      <c r="E36" s="37"/>
      <c r="F36" s="37"/>
      <c r="G36" s="38">
        <v>0</v>
      </c>
      <c r="H36" s="38">
        <v>0</v>
      </c>
      <c r="I36" s="35"/>
      <c r="J36" s="35"/>
      <c r="K36" s="44"/>
      <c r="L36" s="45" t="s">
        <v>32</v>
      </c>
      <c r="M36" s="45"/>
      <c r="N36" s="45"/>
      <c r="O36" s="38">
        <v>0</v>
      </c>
      <c r="P36" s="38">
        <v>0</v>
      </c>
      <c r="Q36" s="26"/>
    </row>
    <row r="37" spans="1:17" ht="15" customHeight="1">
      <c r="A37" s="27"/>
      <c r="B37" s="28"/>
      <c r="C37" s="51"/>
      <c r="D37" s="37" t="s">
        <v>41</v>
      </c>
      <c r="E37" s="37"/>
      <c r="F37" s="37"/>
      <c r="G37" s="38">
        <v>0</v>
      </c>
      <c r="H37" s="38">
        <v>0</v>
      </c>
      <c r="I37" s="35"/>
      <c r="J37" s="39"/>
      <c r="K37" s="44"/>
      <c r="L37" s="45" t="s">
        <v>33</v>
      </c>
      <c r="M37" s="45"/>
      <c r="N37" s="45"/>
      <c r="O37" s="38">
        <v>0</v>
      </c>
      <c r="P37" s="38">
        <v>0</v>
      </c>
      <c r="Q37" s="26"/>
    </row>
    <row r="38" spans="1:17" ht="15" customHeight="1">
      <c r="A38" s="27"/>
      <c r="B38" s="28"/>
      <c r="C38" s="51"/>
      <c r="D38" s="37" t="s">
        <v>42</v>
      </c>
      <c r="E38" s="37"/>
      <c r="F38" s="37"/>
      <c r="G38" s="38">
        <v>0</v>
      </c>
      <c r="H38" s="38">
        <v>0</v>
      </c>
      <c r="I38" s="35"/>
      <c r="J38" s="35"/>
      <c r="K38" s="44"/>
      <c r="L38" s="40" t="s">
        <v>43</v>
      </c>
      <c r="M38" s="40"/>
      <c r="N38" s="40"/>
      <c r="O38" s="38">
        <f>+O78</f>
        <v>184332.57</v>
      </c>
      <c r="P38" s="38">
        <v>851552.61</v>
      </c>
      <c r="Q38" s="26"/>
    </row>
    <row r="39" spans="1:17" ht="15" customHeight="1">
      <c r="A39" s="27"/>
      <c r="B39" s="28"/>
      <c r="C39" s="51"/>
      <c r="D39" s="37" t="s">
        <v>44</v>
      </c>
      <c r="E39" s="37"/>
      <c r="F39" s="37"/>
      <c r="G39" s="38">
        <v>0</v>
      </c>
      <c r="H39" s="38">
        <v>0</v>
      </c>
      <c r="I39" s="35"/>
      <c r="J39" s="35"/>
      <c r="K39" s="31"/>
      <c r="L39" s="42"/>
      <c r="M39" s="42"/>
      <c r="N39" s="42"/>
      <c r="O39" s="43"/>
      <c r="P39" s="43"/>
      <c r="Q39" s="26"/>
    </row>
    <row r="40" spans="1:17" ht="15" customHeight="1">
      <c r="A40" s="27"/>
      <c r="B40" s="28"/>
      <c r="C40" s="51"/>
      <c r="D40" s="37" t="s">
        <v>45</v>
      </c>
      <c r="E40" s="37"/>
      <c r="F40" s="37"/>
      <c r="G40" s="38">
        <v>0</v>
      </c>
      <c r="H40" s="38">
        <v>0</v>
      </c>
      <c r="I40" s="35"/>
      <c r="J40" s="35"/>
      <c r="K40" s="36" t="s">
        <v>46</v>
      </c>
      <c r="L40" s="36"/>
      <c r="M40" s="36"/>
      <c r="N40" s="36"/>
      <c r="O40" s="34">
        <f>O28-O34</f>
        <v>-102875.18000000001</v>
      </c>
      <c r="P40" s="34">
        <f>P28-P34</f>
        <v>-637372.03</v>
      </c>
      <c r="Q40" s="26"/>
    </row>
    <row r="41" spans="1:17" ht="15" customHeight="1">
      <c r="A41" s="27"/>
      <c r="B41" s="28"/>
      <c r="C41" s="29"/>
      <c r="D41" s="28"/>
      <c r="E41" s="29"/>
      <c r="F41" s="29"/>
      <c r="G41" s="47"/>
      <c r="H41" s="47"/>
      <c r="I41" s="35"/>
      <c r="J41" s="35"/>
      <c r="K41" s="42"/>
      <c r="L41" s="42"/>
      <c r="M41" s="42"/>
      <c r="N41" s="42"/>
      <c r="O41" s="43"/>
      <c r="P41" s="43"/>
      <c r="Q41" s="26"/>
    </row>
    <row r="42" spans="1:17" ht="15" customHeight="1">
      <c r="A42" s="27"/>
      <c r="B42" s="28"/>
      <c r="C42" s="51"/>
      <c r="D42" s="37" t="s">
        <v>47</v>
      </c>
      <c r="E42" s="37"/>
      <c r="F42" s="37"/>
      <c r="G42" s="38">
        <v>0</v>
      </c>
      <c r="H42" s="38">
        <v>0</v>
      </c>
      <c r="I42" s="35"/>
      <c r="J42" s="35"/>
      <c r="K42" s="42"/>
      <c r="L42" s="42"/>
      <c r="M42" s="42"/>
      <c r="N42" s="42"/>
      <c r="O42" s="43"/>
      <c r="P42" s="43"/>
      <c r="Q42" s="26"/>
    </row>
    <row r="43" spans="1:17" ht="15" customHeight="1">
      <c r="A43" s="27"/>
      <c r="B43" s="28"/>
      <c r="C43" s="51"/>
      <c r="D43" s="37" t="s">
        <v>48</v>
      </c>
      <c r="E43" s="37"/>
      <c r="F43" s="37"/>
      <c r="G43" s="38">
        <v>0</v>
      </c>
      <c r="H43" s="38">
        <v>0</v>
      </c>
      <c r="I43" s="35"/>
      <c r="J43" s="52" t="s">
        <v>49</v>
      </c>
      <c r="K43" s="52"/>
      <c r="L43" s="52"/>
      <c r="M43" s="52"/>
      <c r="N43" s="52"/>
      <c r="O43" s="53">
        <f>G48+O23+O40</f>
        <v>6280973.7600000007</v>
      </c>
      <c r="P43" s="53">
        <f>H48+P23+P40</f>
        <v>6956441.9700000016</v>
      </c>
      <c r="Q43" s="26"/>
    </row>
    <row r="44" spans="1:17" ht="15" customHeight="1">
      <c r="A44" s="27"/>
      <c r="B44" s="28"/>
      <c r="C44" s="51"/>
      <c r="D44" s="37" t="s">
        <v>50</v>
      </c>
      <c r="E44" s="37"/>
      <c r="F44" s="37"/>
      <c r="G44" s="38">
        <v>0</v>
      </c>
      <c r="H44" s="38">
        <v>0</v>
      </c>
      <c r="I44" s="35"/>
      <c r="J44" s="42"/>
      <c r="K44" s="42"/>
      <c r="L44" s="42"/>
      <c r="M44" s="42"/>
      <c r="N44" s="42"/>
      <c r="O44" s="43"/>
      <c r="P44" s="43"/>
      <c r="Q44" s="26"/>
    </row>
    <row r="45" spans="1:17" ht="15" customHeight="1">
      <c r="A45" s="27"/>
      <c r="B45" s="28"/>
      <c r="C45" s="25"/>
      <c r="D45" s="25"/>
      <c r="E45" s="25"/>
      <c r="F45" s="25"/>
      <c r="G45" s="47"/>
      <c r="H45" s="47"/>
      <c r="I45" s="35"/>
      <c r="J45" s="42"/>
      <c r="K45" s="42"/>
      <c r="L45" s="42"/>
      <c r="M45" s="42"/>
      <c r="N45" s="42"/>
      <c r="O45" s="43"/>
      <c r="P45" s="43"/>
      <c r="Q45" s="26"/>
    </row>
    <row r="46" spans="1:17" ht="15" customHeight="1">
      <c r="A46" s="27"/>
      <c r="B46" s="28"/>
      <c r="C46" s="51"/>
      <c r="D46" s="37" t="s">
        <v>51</v>
      </c>
      <c r="E46" s="37"/>
      <c r="F46" s="37"/>
      <c r="G46" s="38">
        <f>+[1]EA!I41</f>
        <v>0</v>
      </c>
      <c r="H46" s="38">
        <f>+[1]EA!J41</f>
        <v>388063.06</v>
      </c>
      <c r="I46" s="35"/>
      <c r="J46" s="42"/>
      <c r="K46" s="42"/>
      <c r="L46" s="42"/>
      <c r="M46" s="42"/>
      <c r="N46" s="42"/>
      <c r="O46" s="43"/>
      <c r="P46" s="43"/>
      <c r="Q46" s="26"/>
    </row>
    <row r="47" spans="1:17" ht="12.75">
      <c r="A47" s="27"/>
      <c r="B47" s="28"/>
      <c r="C47" s="29"/>
      <c r="D47" s="28"/>
      <c r="E47" s="29"/>
      <c r="F47" s="29"/>
      <c r="G47" s="47"/>
      <c r="H47" s="47"/>
      <c r="I47" s="35"/>
      <c r="J47" s="52" t="s">
        <v>52</v>
      </c>
      <c r="K47" s="52"/>
      <c r="L47" s="52"/>
      <c r="M47" s="52"/>
      <c r="N47" s="52"/>
      <c r="O47" s="53">
        <f>+P48</f>
        <v>20095647.140000001</v>
      </c>
      <c r="P47" s="53">
        <v>13139205.17</v>
      </c>
      <c r="Q47" s="26"/>
    </row>
    <row r="48" spans="1:17" s="58" customFormat="1" ht="12.75">
      <c r="A48" s="54"/>
      <c r="B48" s="55"/>
      <c r="C48" s="30" t="s">
        <v>53</v>
      </c>
      <c r="D48" s="30"/>
      <c r="E48" s="30"/>
      <c r="F48" s="30"/>
      <c r="G48" s="53">
        <f>G14-G27</f>
        <v>6639048.9400000004</v>
      </c>
      <c r="H48" s="53">
        <f>H14-H27</f>
        <v>7633812.4000000022</v>
      </c>
      <c r="I48" s="56"/>
      <c r="J48" s="52" t="s">
        <v>54</v>
      </c>
      <c r="K48" s="52"/>
      <c r="L48" s="52"/>
      <c r="M48" s="52"/>
      <c r="N48" s="52"/>
      <c r="O48" s="53">
        <f>+O47+O43</f>
        <v>26376620.900000002</v>
      </c>
      <c r="P48" s="53">
        <f>+P43+P47</f>
        <v>20095647.140000001</v>
      </c>
      <c r="Q48" s="57"/>
    </row>
    <row r="49" spans="1:17" s="58" customFormat="1" ht="12.75">
      <c r="A49" s="54"/>
      <c r="B49" s="55"/>
      <c r="C49" s="51"/>
      <c r="D49" s="51"/>
      <c r="E49" s="51"/>
      <c r="F49" s="51"/>
      <c r="G49" s="59"/>
      <c r="H49" s="59"/>
      <c r="I49" s="56"/>
      <c r="J49" s="60"/>
      <c r="K49" s="60"/>
      <c r="L49" s="60"/>
      <c r="M49" s="60"/>
      <c r="N49" s="60"/>
      <c r="O49" s="60"/>
      <c r="P49" s="60"/>
      <c r="Q49" s="57"/>
    </row>
    <row r="50" spans="1:17" ht="14.25" customHeight="1">
      <c r="A50" s="61"/>
      <c r="B50" s="62"/>
      <c r="C50" s="63"/>
      <c r="D50" s="63"/>
      <c r="E50" s="63"/>
      <c r="F50" s="63"/>
      <c r="G50" s="64"/>
      <c r="H50" s="64"/>
      <c r="I50" s="62"/>
      <c r="J50" s="65"/>
      <c r="K50" s="65"/>
      <c r="L50" s="65"/>
      <c r="M50" s="65"/>
      <c r="N50" s="65"/>
      <c r="O50" s="65"/>
      <c r="P50" s="65"/>
      <c r="Q50" s="66"/>
    </row>
    <row r="51" spans="1:17" ht="14.25" customHeight="1">
      <c r="A51" s="28"/>
      <c r="I51" s="28"/>
      <c r="J51" s="28"/>
      <c r="K51" s="25"/>
      <c r="L51" s="25"/>
      <c r="M51" s="25"/>
      <c r="N51" s="25"/>
      <c r="O51" s="31"/>
      <c r="P51" s="67"/>
      <c r="Q51" s="1"/>
    </row>
    <row r="52" spans="1:17" ht="6" customHeight="1">
      <c r="A52" s="28"/>
      <c r="I52" s="28"/>
      <c r="J52" s="1"/>
      <c r="K52" s="1"/>
      <c r="L52" s="1"/>
      <c r="M52" s="1"/>
      <c r="N52" s="1"/>
      <c r="O52" s="1"/>
      <c r="P52" s="1"/>
      <c r="Q52" s="1"/>
    </row>
    <row r="53" spans="1:17" ht="15" customHeight="1">
      <c r="A53" s="1"/>
      <c r="B53" s="68" t="s">
        <v>55</v>
      </c>
      <c r="C53" s="68"/>
      <c r="D53" s="68"/>
      <c r="E53" s="68"/>
      <c r="F53" s="68"/>
      <c r="G53" s="68"/>
      <c r="H53" s="68"/>
      <c r="I53" s="68"/>
      <c r="J53" s="68"/>
      <c r="K53" s="1"/>
      <c r="L53" s="1"/>
      <c r="M53" s="1"/>
      <c r="N53" s="1"/>
      <c r="O53" s="69"/>
      <c r="P53" s="1"/>
      <c r="Q53" s="1"/>
    </row>
    <row r="54" spans="1:17" ht="22.5" customHeight="1">
      <c r="A54" s="1"/>
      <c r="B54" s="68"/>
      <c r="C54" s="70"/>
      <c r="D54" s="71"/>
      <c r="E54" s="71"/>
      <c r="F54" s="1"/>
      <c r="G54" s="72"/>
      <c r="H54" s="70"/>
      <c r="I54" s="71"/>
      <c r="J54" s="71"/>
      <c r="K54" s="1"/>
      <c r="L54" s="1"/>
      <c r="M54" s="1"/>
      <c r="N54" s="1"/>
      <c r="O54" s="69" t="str">
        <f>IF(O48=O48," ","ERROR SALDO FINAL 2017")</f>
        <v xml:space="preserve"> </v>
      </c>
      <c r="P54" s="1"/>
      <c r="Q54" s="1"/>
    </row>
    <row r="55" spans="1:17" ht="29.25" customHeight="1">
      <c r="A55" s="1"/>
      <c r="B55" s="68"/>
      <c r="C55" s="70"/>
      <c r="D55" s="73"/>
      <c r="E55" s="73"/>
      <c r="F55" s="73"/>
      <c r="G55" s="73"/>
      <c r="H55" s="70"/>
      <c r="I55" s="71"/>
      <c r="J55" s="71"/>
      <c r="K55" s="1"/>
      <c r="L55" s="74"/>
      <c r="M55" s="74"/>
      <c r="N55" s="74"/>
      <c r="O55" s="74"/>
      <c r="P55" s="1"/>
      <c r="Q55" s="1"/>
    </row>
    <row r="56" spans="1:17" ht="14.1" customHeight="1">
      <c r="A56" s="1"/>
      <c r="B56" s="75"/>
      <c r="C56" s="1"/>
      <c r="D56" s="76" t="s">
        <v>56</v>
      </c>
      <c r="E56" s="76"/>
      <c r="F56" s="76"/>
      <c r="G56" s="76"/>
      <c r="H56" s="1"/>
      <c r="I56" s="77"/>
      <c r="J56" s="1"/>
      <c r="K56" s="4"/>
      <c r="L56" s="76" t="s">
        <v>57</v>
      </c>
      <c r="M56" s="76"/>
      <c r="N56" s="76"/>
      <c r="O56" s="76"/>
      <c r="P56" s="1"/>
      <c r="Q56" s="1"/>
    </row>
    <row r="57" spans="1:17" ht="14.1" customHeight="1">
      <c r="A57" s="1"/>
      <c r="B57" s="78"/>
      <c r="C57" s="1"/>
      <c r="D57" s="79" t="s">
        <v>58</v>
      </c>
      <c r="E57" s="79"/>
      <c r="F57" s="79"/>
      <c r="G57" s="79"/>
      <c r="H57" s="1"/>
      <c r="I57" s="77"/>
      <c r="J57" s="1"/>
      <c r="L57" s="79" t="s">
        <v>59</v>
      </c>
      <c r="M57" s="79"/>
      <c r="N57" s="79"/>
      <c r="O57" s="79"/>
      <c r="P57" s="1"/>
      <c r="Q57" s="1"/>
    </row>
    <row r="64" spans="1:17">
      <c r="O64" s="80">
        <f>26376620.9-O48</f>
        <v>0</v>
      </c>
    </row>
    <row r="70" spans="13:16">
      <c r="O70" s="5" t="s">
        <v>60</v>
      </c>
      <c r="P70" s="5" t="s">
        <v>61</v>
      </c>
    </row>
    <row r="71" spans="13:16">
      <c r="M71" s="81" t="s">
        <v>62</v>
      </c>
      <c r="N71" s="81"/>
      <c r="P71" s="42"/>
    </row>
    <row r="72" spans="13:16">
      <c r="M72" s="81" t="s">
        <v>63</v>
      </c>
      <c r="N72" s="81"/>
      <c r="O72" s="80"/>
      <c r="P72" s="80">
        <v>51.65</v>
      </c>
    </row>
    <row r="73" spans="13:16" ht="12" customHeight="1">
      <c r="M73" s="81" t="s">
        <v>64</v>
      </c>
      <c r="N73" s="81"/>
      <c r="O73" s="80">
        <v>102926.83</v>
      </c>
      <c r="P73" s="80"/>
    </row>
    <row r="74" spans="13:16">
      <c r="M74" s="81" t="s">
        <v>65</v>
      </c>
      <c r="N74" s="81"/>
      <c r="O74" s="80">
        <v>81405.740000000005</v>
      </c>
      <c r="P74" s="80"/>
    </row>
    <row r="75" spans="13:16">
      <c r="M75" s="81" t="s">
        <v>66</v>
      </c>
      <c r="N75" s="81"/>
      <c r="O75" s="80"/>
      <c r="P75" s="80">
        <v>81405.740000000005</v>
      </c>
    </row>
    <row r="76" spans="13:16">
      <c r="M76" s="81" t="s">
        <v>67</v>
      </c>
      <c r="N76" s="81"/>
      <c r="O76" s="80"/>
      <c r="P76" s="80"/>
    </row>
    <row r="77" spans="13:16">
      <c r="M77" s="81" t="s">
        <v>68</v>
      </c>
      <c r="N77" s="81"/>
      <c r="O77" s="80"/>
      <c r="P77" s="80"/>
    </row>
    <row r="78" spans="13:16">
      <c r="O78" s="82">
        <f>SUM(O71:O77)</f>
        <v>184332.57</v>
      </c>
      <c r="P78" s="82">
        <f>SUM(P71:P77)</f>
        <v>81457.39</v>
      </c>
    </row>
    <row r="84" spans="15:16">
      <c r="O84" s="5" t="s">
        <v>69</v>
      </c>
      <c r="P84" s="5" t="s">
        <v>70</v>
      </c>
    </row>
    <row r="85" spans="15:16">
      <c r="O85" s="80">
        <f>+[1]ESF!J53+[1]ESF!J52</f>
        <v>23380760.870000001</v>
      </c>
      <c r="P85" s="80">
        <f>+[1]ESF!I53</f>
        <v>23380760.870000001</v>
      </c>
    </row>
  </sheetData>
  <sheetProtection formatCells="0" selectLockedCells="1"/>
  <mergeCells count="67">
    <mergeCell ref="M73:N73"/>
    <mergeCell ref="M74:N74"/>
    <mergeCell ref="M75:N75"/>
    <mergeCell ref="M76:N76"/>
    <mergeCell ref="M77:N77"/>
    <mergeCell ref="D56:G56"/>
    <mergeCell ref="L56:O56"/>
    <mergeCell ref="D57:G57"/>
    <mergeCell ref="L57:O57"/>
    <mergeCell ref="M71:N71"/>
    <mergeCell ref="M72:N72"/>
    <mergeCell ref="D44:F44"/>
    <mergeCell ref="D46:F46"/>
    <mergeCell ref="J47:N47"/>
    <mergeCell ref="C48:F48"/>
    <mergeCell ref="J48:N48"/>
    <mergeCell ref="D55:G55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E2:O2"/>
    <mergeCell ref="E3:O3"/>
    <mergeCell ref="E4:O4"/>
    <mergeCell ref="B6:D6"/>
    <mergeCell ref="E6:O6"/>
  </mergeCells>
  <printOptions verticalCentered="1"/>
  <pageMargins left="1.3385826771653544" right="1.3385826771653544" top="0" bottom="0" header="0" footer="0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2020-04-16T20:17:02Z</dcterms:created>
  <dcterms:modified xsi:type="dcterms:W3CDTF">2020-04-16T20:23:22Z</dcterms:modified>
</cp:coreProperties>
</file>