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EAA" sheetId="1" r:id="rId1"/>
  </sheets>
  <externalReferences>
    <externalReference r:id="rId2"/>
  </externalReferences>
  <definedNames>
    <definedName name="_xlnm.Print_Area" localSheetId="0">EAA!$A$1:$I$45</definedName>
  </definedNames>
  <calcPr calcId="144525"/>
</workbook>
</file>

<file path=xl/calcChain.xml><?xml version="1.0" encoding="utf-8"?>
<calcChain xmlns="http://schemas.openxmlformats.org/spreadsheetml/2006/main">
  <c r="D36" i="1" l="1"/>
  <c r="G36" i="1" s="1"/>
  <c r="D35" i="1"/>
  <c r="G35" i="1" s="1"/>
  <c r="D34" i="1"/>
  <c r="G34" i="1" s="1"/>
  <c r="H33" i="1"/>
  <c r="G33" i="1"/>
  <c r="K33" i="1" s="1"/>
  <c r="G32" i="1"/>
  <c r="H32" i="1" s="1"/>
  <c r="H31" i="1"/>
  <c r="G31" i="1"/>
  <c r="K31" i="1" s="1"/>
  <c r="K30" i="1"/>
  <c r="G30" i="1"/>
  <c r="H30" i="1" s="1"/>
  <c r="D30" i="1"/>
  <c r="K29" i="1"/>
  <c r="G29" i="1"/>
  <c r="H29" i="1" s="1"/>
  <c r="D29" i="1"/>
  <c r="K28" i="1"/>
  <c r="G28" i="1"/>
  <c r="H28" i="1" s="1"/>
  <c r="D28" i="1"/>
  <c r="F26" i="1"/>
  <c r="E26" i="1"/>
  <c r="D26" i="1"/>
  <c r="G26" i="1" s="1"/>
  <c r="H26" i="1" s="1"/>
  <c r="G24" i="1"/>
  <c r="H24" i="1" s="1"/>
  <c r="G23" i="1"/>
  <c r="H23" i="1" s="1"/>
  <c r="D23" i="1"/>
  <c r="F22" i="1"/>
  <c r="G22" i="1" s="1"/>
  <c r="H22" i="1" s="1"/>
  <c r="D22" i="1"/>
  <c r="G21" i="1"/>
  <c r="H21" i="1" s="1"/>
  <c r="D21" i="1"/>
  <c r="G20" i="1"/>
  <c r="H20" i="1" s="1"/>
  <c r="D20" i="1"/>
  <c r="G19" i="1"/>
  <c r="H19" i="1" s="1"/>
  <c r="H18" i="1"/>
  <c r="G18" i="1"/>
  <c r="K18" i="1" s="1"/>
  <c r="E16" i="1"/>
  <c r="D16" i="1"/>
  <c r="E14" i="1"/>
  <c r="C7" i="1"/>
  <c r="C3" i="1"/>
  <c r="K35" i="1" l="1"/>
  <c r="H35" i="1"/>
  <c r="K36" i="1"/>
  <c r="H36" i="1"/>
  <c r="K34" i="1"/>
  <c r="H34" i="1"/>
  <c r="F16" i="1"/>
  <c r="F14" i="1" s="1"/>
  <c r="K19" i="1"/>
  <c r="K20" i="1"/>
  <c r="K21" i="1"/>
  <c r="K32" i="1"/>
  <c r="D14" i="1"/>
  <c r="G16" i="1" l="1"/>
  <c r="G14" i="1" l="1"/>
  <c r="H16" i="1"/>
  <c r="H14" i="1" s="1"/>
</calcChain>
</file>

<file path=xl/sharedStrings.xml><?xml version="1.0" encoding="utf-8"?>
<sst xmlns="http://schemas.openxmlformats.org/spreadsheetml/2006/main" count="38" uniqueCount="37">
  <si>
    <t>Estado Analítico del Activo</t>
  </si>
  <si>
    <t>Del 1 de enero al 31 de marzo de 2020</t>
  </si>
  <si>
    <t>(Pesos)</t>
  </si>
  <si>
    <t>Ente Público: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</si>
  <si>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</si>
  <si>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</si>
  <si>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</si>
  <si>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</si>
  <si>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</si>
  <si>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</si>
  <si>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</si>
  <si>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</si>
  <si>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</si>
  <si>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</si>
  <si>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</si>
  <si>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</si>
  <si>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</si>
  <si>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</si>
  <si>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</si>
  <si>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</si>
  <si>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</si>
  <si>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</si>
  <si>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</si>
  <si>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</si>
  <si>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</si>
  <si>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</si>
  <si>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</si>
  <si>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</si>
  <si>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</si>
  <si>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</si>
  <si>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</si>
  <si>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</si>
  <si>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</si>
  <si>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DRA. JULIANA MORALES CASTRO</t>
  </si>
  <si>
    <t>C.P. CÉSAR ERNESTO MARTÍNEZ GUERRERO</t>
  </si>
  <si>
    <t>Directora General</t>
  </si>
  <si>
    <t>Director de Administración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</si>
</sst>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b/>
      <sz val="9"/>
      <name val="Soberana Sans"/>
      <family val="3"/>
    </font>
    <font>
      <sz val="10"/>
      <name val="Arial"/>
      <family val="2"/>
    </font>
    <font>
      <sz val="9"/>
      <name val="Soberana Sans"/>
      <family val="3"/>
    </font>
    <font>
      <b/>
      <sz val="9"/>
      <color theme="0"/>
      <name val="Soberana Sans"/>
      <family val="3"/>
    </font>
    <font>
      <b/>
      <sz val="9"/>
      <color theme="1"/>
      <name val="Soberana Sans"/>
      <family val="3"/>
    </font>
    <font>
      <b/>
      <i/>
      <sz val="9"/>
      <color theme="1"/>
      <name val="Soberana Sans"/>
      <family val="3"/>
    </font>
    <font>
      <sz val="16"/>
      <color rgb="FFFF0000"/>
      <name val="Soberana Sans"/>
      <family val="3"/>
    </font>
    <font>
      <sz val="16"/>
      <color theme="0"/>
      <name val="Soberana Sans"/>
      <family val="3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4" fillId="0" borderId="0"/>
    <xf numFmtId="0" fontId="4" fillId="0" borderId="0"/>
    <xf numFmtId="165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0" xfId="0" applyNumberFormat="1" applyFont="1" applyFill="1" applyBorder="1" applyAlignment="1" applyProtection="1">
      <alignment horizontal="left" vertical="center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6" fillId="3" borderId="5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3" fontId="7" fillId="2" borderId="0" xfId="1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3" fontId="2" fillId="2" borderId="0" xfId="1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3" fontId="5" fillId="2" borderId="0" xfId="1" applyNumberFormat="1" applyFont="1" applyFill="1" applyBorder="1" applyAlignment="1" applyProtection="1">
      <alignment vertical="center"/>
      <protection locked="0"/>
    </xf>
    <xf numFmtId="3" fontId="5" fillId="0" borderId="0" xfId="1" applyNumberFormat="1" applyFont="1" applyFill="1" applyBorder="1" applyAlignment="1" applyProtection="1">
      <alignment vertical="center"/>
      <protection locked="0"/>
    </xf>
    <xf numFmtId="3" fontId="5" fillId="2" borderId="0" xfId="1" applyNumberFormat="1" applyFont="1" applyFill="1" applyBorder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4" fontId="5" fillId="2" borderId="0" xfId="1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165" fontId="5" fillId="2" borderId="0" xfId="1" applyFon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</cellXfs>
  <cellStyles count="10">
    <cellStyle name="=C:\WINNT\SYSTEM32\COMMAND.COM" xfId="2"/>
    <cellStyle name="Millares" xfId="1" builtinId="3"/>
    <cellStyle name="Millares 2" xfId="4"/>
    <cellStyle name="Millares 3" xfId="5"/>
    <cellStyle name="Moneda 2" xfId="6"/>
    <cellStyle name="Moneda 8" xfId="7"/>
    <cellStyle name="Normal" xfId="0" builtinId="0"/>
    <cellStyle name="Normal 13" xfId="8"/>
    <cellStyle name="Normal 2" xfId="3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8">
          <cell r="D18">
            <v>26376620.899999999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6251571.71</v>
          </cell>
        </row>
        <row r="35">
          <cell r="D35">
            <v>55000</v>
          </cell>
        </row>
        <row r="36">
          <cell r="D36">
            <v>-2628671.62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</sheetData>
      <sheetData sheetId="1">
        <row r="1">
          <cell r="C1" t="str">
            <v>Cuenta Pública Trimestral 2020</v>
          </cell>
        </row>
        <row r="6">
          <cell r="C6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46"/>
  <sheetViews>
    <sheetView tabSelected="1" zoomScaleNormal="100" workbookViewId="0">
      <selection activeCell="C25" sqref="C25"/>
    </sheetView>
  </sheetViews>
  <sheetFormatPr baseColWidth="10" defaultRowHeight="12"/>
  <cols>
    <col min="1" max="1" width="1.140625" style="7" customWidth="1"/>
    <col min="2" max="2" width="11.7109375" style="7" customWidth="1"/>
    <col min="3" max="3" width="54.42578125" style="7" customWidth="1"/>
    <col min="4" max="4" width="19.140625" style="53" customWidth="1"/>
    <col min="5" max="5" width="19.28515625" style="7" customWidth="1"/>
    <col min="6" max="6" width="19" style="7" customWidth="1"/>
    <col min="7" max="7" width="21.28515625" style="7" customWidth="1"/>
    <col min="8" max="8" width="18.7109375" style="7" customWidth="1"/>
    <col min="9" max="9" width="1.140625" style="7" customWidth="1"/>
    <col min="10" max="10" width="11.42578125" style="7"/>
    <col min="11" max="11" width="18.42578125" style="7" bestFit="1" customWidth="1"/>
    <col min="12" max="16384" width="11.42578125" style="7"/>
  </cols>
  <sheetData>
    <row r="1" spans="1:13" s="1" customFormat="1" ht="6" customHeight="1">
      <c r="C1" s="2"/>
      <c r="D1" s="2"/>
      <c r="E1" s="2"/>
      <c r="F1" s="3"/>
      <c r="G1" s="3"/>
      <c r="H1" s="3"/>
      <c r="I1" s="4"/>
    </row>
    <row r="2" spans="1:13" s="1" customFormat="1" ht="6" customHeight="1"/>
    <row r="3" spans="1:13" s="1" customFormat="1" ht="14.1" customHeight="1">
      <c r="B3" s="5"/>
      <c r="C3" s="6" t="str">
        <f>+[1]EA!C1</f>
        <v>Cuenta Pública Trimestral 2020</v>
      </c>
      <c r="D3" s="6"/>
      <c r="E3" s="6"/>
      <c r="F3" s="6"/>
      <c r="G3" s="6"/>
      <c r="H3" s="5"/>
      <c r="I3" s="5"/>
      <c r="J3" s="7"/>
      <c r="K3" s="7"/>
    </row>
    <row r="4" spans="1:13" s="1" customFormat="1" ht="14.1" customHeight="1">
      <c r="B4" s="5"/>
      <c r="C4" s="6" t="s">
        <v>0</v>
      </c>
      <c r="D4" s="6"/>
      <c r="E4" s="6"/>
      <c r="F4" s="6"/>
      <c r="G4" s="6"/>
      <c r="H4" s="5"/>
      <c r="I4" s="5"/>
      <c r="J4" s="7"/>
      <c r="K4" s="7"/>
    </row>
    <row r="5" spans="1:13" s="1" customFormat="1" ht="14.1" customHeight="1">
      <c r="B5" s="5"/>
      <c r="C5" s="6" t="s">
        <v>1</v>
      </c>
      <c r="D5" s="6"/>
      <c r="E5" s="6"/>
      <c r="F5" s="6"/>
      <c r="G5" s="6"/>
      <c r="H5" s="5"/>
      <c r="I5" s="5"/>
      <c r="J5" s="7"/>
      <c r="K5" s="7"/>
    </row>
    <row r="6" spans="1:13" s="1" customFormat="1" ht="14.1" customHeight="1">
      <c r="B6" s="5"/>
      <c r="C6" s="6" t="s">
        <v>2</v>
      </c>
      <c r="D6" s="6"/>
      <c r="E6" s="6"/>
      <c r="F6" s="6"/>
      <c r="G6" s="6"/>
      <c r="H6" s="5"/>
      <c r="I6" s="5"/>
      <c r="J6" s="7"/>
      <c r="K6" s="7"/>
    </row>
    <row r="7" spans="1:13" s="1" customFormat="1" ht="20.100000000000001" customHeight="1">
      <c r="A7" s="8"/>
      <c r="B7" s="9" t="s">
        <v>3</v>
      </c>
      <c r="C7" s="10" t="str">
        <f>+[1]EA!C6</f>
        <v>CONSEJO DE CIENCIA Y TECNOLOGÍA DEL ESTADO DE DURANGO</v>
      </c>
      <c r="D7" s="10"/>
      <c r="E7" s="10"/>
      <c r="F7" s="10"/>
      <c r="G7" s="10"/>
      <c r="H7" s="11"/>
      <c r="I7" s="12"/>
      <c r="J7" s="12"/>
      <c r="K7" s="12"/>
      <c r="L7" s="12"/>
      <c r="M7" s="12"/>
    </row>
    <row r="8" spans="1:13" s="1" customFormat="1" ht="6.75" customHeight="1">
      <c r="A8" s="13"/>
      <c r="B8" s="13"/>
      <c r="C8" s="13"/>
      <c r="D8" s="13"/>
      <c r="E8" s="13"/>
      <c r="F8" s="13"/>
      <c r="G8" s="13"/>
      <c r="H8" s="13"/>
      <c r="I8" s="13"/>
    </row>
    <row r="9" spans="1:13" s="1" customFormat="1" ht="3" customHeight="1">
      <c r="A9" s="13"/>
      <c r="B9" s="13"/>
      <c r="C9" s="13"/>
      <c r="D9" s="13"/>
      <c r="E9" s="13"/>
      <c r="F9" s="13"/>
      <c r="G9" s="13"/>
      <c r="H9" s="13"/>
      <c r="I9" s="13"/>
    </row>
    <row r="10" spans="1:13" s="19" customFormat="1" ht="25.5">
      <c r="A10" s="14"/>
      <c r="B10" s="15" t="s">
        <v>4</v>
      </c>
      <c r="C10" s="15"/>
      <c r="D10" s="16" t="s">
        <v>5</v>
      </c>
      <c r="E10" s="16" t="s">
        <v>6</v>
      </c>
      <c r="F10" s="17" t="s">
        <v>7</v>
      </c>
      <c r="G10" s="17" t="s">
        <v>8</v>
      </c>
      <c r="H10" s="17" t="s">
        <v>9</v>
      </c>
      <c r="I10" s="18"/>
    </row>
    <row r="11" spans="1:13" s="19" customFormat="1" ht="12.75">
      <c r="A11" s="20"/>
      <c r="B11" s="21"/>
      <c r="C11" s="21"/>
      <c r="D11" s="22">
        <v>1</v>
      </c>
      <c r="E11" s="22">
        <v>2</v>
      </c>
      <c r="F11" s="23">
        <v>3</v>
      </c>
      <c r="G11" s="23" t="s">
        <v>10</v>
      </c>
      <c r="H11" s="23" t="s">
        <v>11</v>
      </c>
      <c r="I11" s="24"/>
    </row>
    <row r="12" spans="1:13" s="1" customFormat="1" ht="3" customHeight="1">
      <c r="A12" s="25"/>
      <c r="B12" s="13"/>
      <c r="C12" s="13"/>
      <c r="D12" s="13"/>
      <c r="E12" s="13"/>
      <c r="F12" s="13"/>
      <c r="G12" s="13"/>
      <c r="H12" s="13"/>
      <c r="I12" s="26"/>
    </row>
    <row r="13" spans="1:13" s="1" customFormat="1" ht="3" customHeight="1">
      <c r="A13" s="25"/>
      <c r="B13" s="13"/>
      <c r="C13" s="13"/>
      <c r="D13" s="13"/>
      <c r="E13" s="13"/>
      <c r="F13" s="13"/>
      <c r="G13" s="13"/>
      <c r="H13" s="13"/>
      <c r="I13" s="26"/>
      <c r="J13" s="7"/>
      <c r="K13" s="7"/>
    </row>
    <row r="14" spans="1:13" s="1" customFormat="1" ht="12.75">
      <c r="A14" s="27"/>
      <c r="B14" s="28" t="s">
        <v>12</v>
      </c>
      <c r="C14" s="28"/>
      <c r="D14" s="29">
        <f>+D16+D26</f>
        <v>23518450.669999998</v>
      </c>
      <c r="E14" s="29">
        <f>+E16+E26</f>
        <v>9222914.2599999998</v>
      </c>
      <c r="F14" s="29">
        <f>+F16+F26</f>
        <v>2686843.9400000004</v>
      </c>
      <c r="G14" s="29">
        <f t="shared" ref="G14:H14" si="0">+G16+G26</f>
        <v>30054520.989999995</v>
      </c>
      <c r="H14" s="29">
        <f t="shared" si="0"/>
        <v>6536070.3199999966</v>
      </c>
      <c r="I14" s="30"/>
      <c r="J14" s="7"/>
      <c r="K14" s="7"/>
    </row>
    <row r="15" spans="1:13" s="1" customFormat="1" ht="5.0999999999999996" customHeight="1">
      <c r="A15" s="27"/>
      <c r="B15" s="31"/>
      <c r="C15" s="31"/>
      <c r="D15" s="29"/>
      <c r="E15" s="29"/>
      <c r="F15" s="29"/>
      <c r="G15" s="29"/>
      <c r="H15" s="29"/>
      <c r="I15" s="30"/>
      <c r="J15" s="7"/>
      <c r="K15" s="7"/>
    </row>
    <row r="16" spans="1:13" s="1" customFormat="1" ht="21">
      <c r="A16" s="32"/>
      <c r="B16" s="33" t="s">
        <v>13</v>
      </c>
      <c r="C16" s="33"/>
      <c r="D16" s="29">
        <f>SUM(D18:D24)</f>
        <v>20095750.579999998</v>
      </c>
      <c r="E16" s="29">
        <f>SUM(E18:E24)</f>
        <v>8967714.2599999998</v>
      </c>
      <c r="F16" s="29">
        <f>SUM(F18:F24)</f>
        <v>2686843.9400000004</v>
      </c>
      <c r="G16" s="29">
        <f>D16+E16-F16</f>
        <v>26376620.899999995</v>
      </c>
      <c r="H16" s="29">
        <f>G16-D16</f>
        <v>6280870.3199999966</v>
      </c>
      <c r="I16" s="34"/>
      <c r="J16" s="7"/>
      <c r="K16" s="35"/>
    </row>
    <row r="17" spans="1:14" s="1" customFormat="1" ht="5.0999999999999996" customHeight="1">
      <c r="A17" s="36"/>
      <c r="D17" s="37"/>
      <c r="E17" s="37"/>
      <c r="F17" s="37"/>
      <c r="G17" s="37"/>
      <c r="H17" s="37"/>
      <c r="I17" s="38"/>
      <c r="J17" s="7"/>
      <c r="K17" s="35"/>
    </row>
    <row r="18" spans="1:14" s="1" customFormat="1" ht="19.5" customHeight="1">
      <c r="A18" s="36"/>
      <c r="B18" s="3" t="s">
        <v>14</v>
      </c>
      <c r="C18" s="3"/>
      <c r="D18" s="39">
        <v>20095698.93</v>
      </c>
      <c r="E18" s="39">
        <v>8891103.3200000003</v>
      </c>
      <c r="F18" s="40">
        <v>2610181.35</v>
      </c>
      <c r="G18" s="41">
        <f>D18+E18-F18</f>
        <v>26376620.899999999</v>
      </c>
      <c r="H18" s="41">
        <f>G18-D18</f>
        <v>6280921.9699999988</v>
      </c>
      <c r="I18" s="38"/>
      <c r="J18" s="42"/>
      <c r="K18" s="43" t="str">
        <f>IF(G18=[1]ESF!D18," ","Error")</f>
        <v xml:space="preserve"> </v>
      </c>
    </row>
    <row r="19" spans="1:14" s="1" customFormat="1" ht="19.5" customHeight="1">
      <c r="A19" s="36"/>
      <c r="B19" s="3" t="s">
        <v>15</v>
      </c>
      <c r="C19" s="3"/>
      <c r="D19" s="39">
        <v>0</v>
      </c>
      <c r="E19" s="40">
        <v>76599.929999999993</v>
      </c>
      <c r="F19" s="39">
        <v>76599.929999999993</v>
      </c>
      <c r="G19" s="41">
        <f>+[1]ESF!D19</f>
        <v>0</v>
      </c>
      <c r="H19" s="41">
        <f t="shared" ref="H19:H24" si="1">G19-D19</f>
        <v>0</v>
      </c>
      <c r="I19" s="38"/>
      <c r="J19" s="7"/>
      <c r="K19" s="35" t="str">
        <f>IF(G19=[1]ESF!D19," ","Error")</f>
        <v xml:space="preserve"> </v>
      </c>
    </row>
    <row r="20" spans="1:14" s="1" customFormat="1" ht="19.5" customHeight="1">
      <c r="A20" s="36"/>
      <c r="B20" s="3" t="s">
        <v>16</v>
      </c>
      <c r="C20" s="3"/>
      <c r="D20" s="39">
        <f>+[1]ESF!D20</f>
        <v>0</v>
      </c>
      <c r="E20" s="39">
        <v>0</v>
      </c>
      <c r="F20" s="39">
        <v>0</v>
      </c>
      <c r="G20" s="41">
        <f t="shared" ref="G20:G24" si="2">D20+E20-F20</f>
        <v>0</v>
      </c>
      <c r="H20" s="41">
        <f t="shared" si="1"/>
        <v>0</v>
      </c>
      <c r="I20" s="38"/>
      <c r="J20" s="7"/>
      <c r="K20" s="35" t="str">
        <f>IF(G20=[1]ESF!D20," ","Error")</f>
        <v xml:space="preserve"> </v>
      </c>
    </row>
    <row r="21" spans="1:14" s="1" customFormat="1" ht="19.5" customHeight="1">
      <c r="A21" s="36"/>
      <c r="B21" s="3" t="s">
        <v>17</v>
      </c>
      <c r="C21" s="3"/>
      <c r="D21" s="39">
        <f>+[1]ESF!D21</f>
        <v>0</v>
      </c>
      <c r="E21" s="39">
        <v>0</v>
      </c>
      <c r="F21" s="39">
        <v>0</v>
      </c>
      <c r="G21" s="41">
        <f t="shared" si="2"/>
        <v>0</v>
      </c>
      <c r="H21" s="41">
        <f t="shared" si="1"/>
        <v>0</v>
      </c>
      <c r="I21" s="38"/>
      <c r="J21" s="7"/>
      <c r="K21" s="35" t="str">
        <f>IF(G21=[1]ESF!D21," ","Error")</f>
        <v xml:space="preserve"> </v>
      </c>
      <c r="N21" s="1" t="s">
        <v>18</v>
      </c>
    </row>
    <row r="22" spans="1:14" s="1" customFormat="1" ht="19.5" customHeight="1">
      <c r="A22" s="36"/>
      <c r="B22" s="3" t="s">
        <v>19</v>
      </c>
      <c r="C22" s="3"/>
      <c r="D22" s="39">
        <f>+[1]ESF!D22</f>
        <v>0</v>
      </c>
      <c r="E22" s="39">
        <v>0</v>
      </c>
      <c r="F22" s="39">
        <f>+E22</f>
        <v>0</v>
      </c>
      <c r="G22" s="41">
        <f t="shared" si="2"/>
        <v>0</v>
      </c>
      <c r="H22" s="41">
        <f t="shared" si="1"/>
        <v>0</v>
      </c>
      <c r="I22" s="38"/>
      <c r="J22" s="7"/>
      <c r="K22" s="44"/>
    </row>
    <row r="23" spans="1:14" s="1" customFormat="1" ht="19.5" customHeight="1">
      <c r="A23" s="36"/>
      <c r="B23" s="3" t="s">
        <v>20</v>
      </c>
      <c r="C23" s="3"/>
      <c r="D23" s="39">
        <f>+[1]ESF!D23</f>
        <v>0</v>
      </c>
      <c r="E23" s="39">
        <v>0</v>
      </c>
      <c r="F23" s="39">
        <v>0</v>
      </c>
      <c r="G23" s="41">
        <f t="shared" si="2"/>
        <v>0</v>
      </c>
      <c r="H23" s="41">
        <f t="shared" si="1"/>
        <v>0</v>
      </c>
      <c r="I23" s="38"/>
      <c r="J23" s="7"/>
      <c r="K23" s="35"/>
      <c r="L23" s="1" t="s">
        <v>18</v>
      </c>
    </row>
    <row r="24" spans="1:14" ht="19.5" customHeight="1">
      <c r="A24" s="36"/>
      <c r="B24" s="3" t="s">
        <v>21</v>
      </c>
      <c r="C24" s="3"/>
      <c r="D24" s="39">
        <v>51.65</v>
      </c>
      <c r="E24" s="37">
        <v>11.01</v>
      </c>
      <c r="F24" s="37">
        <v>62.66</v>
      </c>
      <c r="G24" s="41">
        <f t="shared" si="2"/>
        <v>0</v>
      </c>
      <c r="H24" s="41">
        <f t="shared" si="1"/>
        <v>-51.65</v>
      </c>
      <c r="I24" s="38"/>
      <c r="K24" s="44"/>
    </row>
    <row r="25" spans="1:14" ht="21">
      <c r="A25" s="36"/>
      <c r="B25" s="45"/>
      <c r="C25" s="45"/>
      <c r="D25" s="37"/>
      <c r="E25" s="37"/>
      <c r="F25" s="37"/>
      <c r="G25" s="37"/>
      <c r="H25" s="37"/>
      <c r="I25" s="38"/>
      <c r="K25" s="35"/>
    </row>
    <row r="26" spans="1:14" ht="21">
      <c r="A26" s="32"/>
      <c r="B26" s="33" t="s">
        <v>22</v>
      </c>
      <c r="C26" s="33"/>
      <c r="D26" s="29">
        <f>SUM(D28:D36)</f>
        <v>3422700.09</v>
      </c>
      <c r="E26" s="29">
        <f>SUM(E28:E36)</f>
        <v>255200</v>
      </c>
      <c r="F26" s="29">
        <f>SUM(F28:F36)</f>
        <v>0</v>
      </c>
      <c r="G26" s="29">
        <f>D26+E26-F26</f>
        <v>3677900.09</v>
      </c>
      <c r="H26" s="29">
        <f>G26-D26</f>
        <v>255200</v>
      </c>
      <c r="I26" s="34"/>
      <c r="K26" s="35"/>
    </row>
    <row r="27" spans="1:14" ht="5.0999999999999996" customHeight="1">
      <c r="A27" s="36"/>
      <c r="B27" s="1"/>
      <c r="C27" s="45"/>
      <c r="D27" s="37"/>
      <c r="E27" s="37"/>
      <c r="F27" s="37"/>
      <c r="G27" s="37"/>
      <c r="H27" s="37"/>
      <c r="I27" s="38"/>
      <c r="K27" s="35"/>
    </row>
    <row r="28" spans="1:14" ht="19.5" customHeight="1">
      <c r="A28" s="36"/>
      <c r="B28" s="3" t="s">
        <v>23</v>
      </c>
      <c r="C28" s="3"/>
      <c r="D28" s="39">
        <f>+[1]ESF!D31</f>
        <v>0</v>
      </c>
      <c r="E28" s="39">
        <v>0</v>
      </c>
      <c r="F28" s="39">
        <v>0</v>
      </c>
      <c r="G28" s="41">
        <f>D28+E28-F28</f>
        <v>0</v>
      </c>
      <c r="H28" s="41">
        <f>G28-D28</f>
        <v>0</v>
      </c>
      <c r="I28" s="38"/>
      <c r="K28" s="35" t="str">
        <f>IF(G28=[1]ESF!D31," ","error")</f>
        <v xml:space="preserve"> </v>
      </c>
    </row>
    <row r="29" spans="1:14" ht="19.5" customHeight="1">
      <c r="A29" s="36"/>
      <c r="B29" s="3" t="s">
        <v>24</v>
      </c>
      <c r="C29" s="3"/>
      <c r="D29" s="39">
        <f>+[1]ESF!D32</f>
        <v>0</v>
      </c>
      <c r="E29" s="39">
        <v>0</v>
      </c>
      <c r="F29" s="39">
        <v>0</v>
      </c>
      <c r="G29" s="41">
        <f t="shared" ref="G29:G36" si="3">D29+E29-F29</f>
        <v>0</v>
      </c>
      <c r="H29" s="41">
        <f t="shared" ref="H29:H36" si="4">G29-D29</f>
        <v>0</v>
      </c>
      <c r="I29" s="38"/>
      <c r="K29" s="46" t="str">
        <f>IF(G29=[1]ESF!D32," ","error")</f>
        <v xml:space="preserve"> </v>
      </c>
    </row>
    <row r="30" spans="1:14" ht="19.5" customHeight="1">
      <c r="A30" s="36"/>
      <c r="B30" s="3" t="s">
        <v>25</v>
      </c>
      <c r="C30" s="3"/>
      <c r="D30" s="39">
        <f>+[1]ESF!D33</f>
        <v>0</v>
      </c>
      <c r="E30" s="39">
        <v>0</v>
      </c>
      <c r="F30" s="39">
        <v>0</v>
      </c>
      <c r="G30" s="41">
        <f t="shared" si="3"/>
        <v>0</v>
      </c>
      <c r="H30" s="41">
        <f t="shared" si="4"/>
        <v>0</v>
      </c>
      <c r="I30" s="38"/>
      <c r="K30" s="46" t="str">
        <f>IF(G30=[1]ESF!D33," ","error")</f>
        <v xml:space="preserve"> </v>
      </c>
    </row>
    <row r="31" spans="1:14" ht="19.5" customHeight="1">
      <c r="A31" s="36"/>
      <c r="B31" s="3" t="s">
        <v>26</v>
      </c>
      <c r="C31" s="3"/>
      <c r="D31" s="39">
        <v>5996371.71</v>
      </c>
      <c r="E31" s="39">
        <v>255200</v>
      </c>
      <c r="F31" s="39">
        <v>0</v>
      </c>
      <c r="G31" s="47">
        <f t="shared" si="3"/>
        <v>6251571.71</v>
      </c>
      <c r="H31" s="41">
        <f t="shared" si="4"/>
        <v>255200</v>
      </c>
      <c r="I31" s="38"/>
      <c r="K31" s="46" t="str">
        <f>IF(G31=[1]ESF!D34," ","error")</f>
        <v xml:space="preserve"> </v>
      </c>
    </row>
    <row r="32" spans="1:14" ht="19.5" customHeight="1">
      <c r="A32" s="36"/>
      <c r="B32" s="3" t="s">
        <v>27</v>
      </c>
      <c r="C32" s="3"/>
      <c r="D32" s="39">
        <v>55000</v>
      </c>
      <c r="E32" s="39">
        <v>0</v>
      </c>
      <c r="F32" s="39">
        <v>0</v>
      </c>
      <c r="G32" s="41">
        <f t="shared" si="3"/>
        <v>55000</v>
      </c>
      <c r="H32" s="41">
        <f t="shared" si="4"/>
        <v>0</v>
      </c>
      <c r="I32" s="38"/>
      <c r="K32" s="46" t="str">
        <f>IF(G32=[1]ESF!D35," ","error")</f>
        <v xml:space="preserve"> </v>
      </c>
    </row>
    <row r="33" spans="1:17" ht="19.5" customHeight="1">
      <c r="A33" s="36"/>
      <c r="B33" s="3" t="s">
        <v>28</v>
      </c>
      <c r="C33" s="3"/>
      <c r="D33" s="39">
        <v>-2628671.62</v>
      </c>
      <c r="E33" s="39">
        <v>0</v>
      </c>
      <c r="F33" s="39">
        <v>0</v>
      </c>
      <c r="G33" s="41">
        <f t="shared" si="3"/>
        <v>-2628671.62</v>
      </c>
      <c r="H33" s="41">
        <f t="shared" si="4"/>
        <v>0</v>
      </c>
      <c r="I33" s="38"/>
      <c r="K33" s="46" t="str">
        <f>IF(G33=[1]ESF!D36," ","error")</f>
        <v xml:space="preserve"> </v>
      </c>
    </row>
    <row r="34" spans="1:17" ht="19.5" customHeight="1">
      <c r="A34" s="36"/>
      <c r="B34" s="3" t="s">
        <v>29</v>
      </c>
      <c r="C34" s="3"/>
      <c r="D34" s="39">
        <f>+[1]ESF!D37</f>
        <v>0</v>
      </c>
      <c r="E34" s="39">
        <v>0</v>
      </c>
      <c r="F34" s="39">
        <v>0</v>
      </c>
      <c r="G34" s="41">
        <f t="shared" si="3"/>
        <v>0</v>
      </c>
      <c r="H34" s="41">
        <f t="shared" si="4"/>
        <v>0</v>
      </c>
      <c r="I34" s="38"/>
      <c r="K34" s="35" t="str">
        <f>IF(G34=[1]ESF!D37," ","error")</f>
        <v xml:space="preserve"> </v>
      </c>
    </row>
    <row r="35" spans="1:17" ht="19.5" customHeight="1">
      <c r="A35" s="36"/>
      <c r="B35" s="3" t="s">
        <v>30</v>
      </c>
      <c r="C35" s="3"/>
      <c r="D35" s="39">
        <f>+[1]ESF!D38</f>
        <v>0</v>
      </c>
      <c r="E35" s="39">
        <v>0</v>
      </c>
      <c r="F35" s="39">
        <v>0</v>
      </c>
      <c r="G35" s="41">
        <f t="shared" si="3"/>
        <v>0</v>
      </c>
      <c r="H35" s="41">
        <f t="shared" si="4"/>
        <v>0</v>
      </c>
      <c r="I35" s="38"/>
      <c r="K35" s="35" t="str">
        <f>IF(G35=[1]ESF!D38," ","error")</f>
        <v xml:space="preserve"> </v>
      </c>
    </row>
    <row r="36" spans="1:17" ht="19.5" customHeight="1">
      <c r="A36" s="36"/>
      <c r="B36" s="3" t="s">
        <v>31</v>
      </c>
      <c r="C36" s="3"/>
      <c r="D36" s="39">
        <f>+[1]ESF!D39</f>
        <v>0</v>
      </c>
      <c r="E36" s="39">
        <v>0</v>
      </c>
      <c r="F36" s="39">
        <v>0</v>
      </c>
      <c r="G36" s="41">
        <f t="shared" si="3"/>
        <v>0</v>
      </c>
      <c r="H36" s="41">
        <f t="shared" si="4"/>
        <v>0</v>
      </c>
      <c r="I36" s="38"/>
      <c r="K36" s="35" t="str">
        <f>IF(G36=[1]ESF!D39," ","error")</f>
        <v xml:space="preserve"> </v>
      </c>
    </row>
    <row r="37" spans="1:17" ht="21">
      <c r="A37" s="36"/>
      <c r="B37" s="45"/>
      <c r="C37" s="45"/>
      <c r="D37" s="37"/>
      <c r="E37" s="48"/>
      <c r="F37" s="48"/>
      <c r="G37" s="48"/>
      <c r="H37" s="48"/>
      <c r="I37" s="38"/>
      <c r="K37" s="35"/>
    </row>
    <row r="38" spans="1:17" ht="6" customHeight="1">
      <c r="A38" s="49"/>
      <c r="B38" s="50"/>
      <c r="C38" s="50"/>
      <c r="D38" s="50"/>
      <c r="E38" s="50"/>
      <c r="F38" s="50"/>
      <c r="G38" s="50"/>
      <c r="H38" s="50"/>
      <c r="I38" s="51"/>
    </row>
    <row r="39" spans="1:17" ht="6" customHeight="1">
      <c r="B39" s="52"/>
    </row>
    <row r="40" spans="1:17" ht="15" customHeight="1">
      <c r="A40" s="1"/>
      <c r="B40" s="54" t="s">
        <v>32</v>
      </c>
      <c r="C40" s="54"/>
      <c r="D40" s="54"/>
      <c r="E40" s="54"/>
      <c r="F40" s="54"/>
      <c r="G40" s="54"/>
      <c r="H40" s="54"/>
      <c r="I40" s="55"/>
      <c r="J40" s="55"/>
      <c r="K40" s="1"/>
      <c r="L40" s="1"/>
      <c r="M40" s="1"/>
      <c r="N40" s="1"/>
      <c r="O40" s="1"/>
      <c r="P40" s="1"/>
      <c r="Q40" s="1"/>
    </row>
    <row r="41" spans="1:17" ht="9.75" customHeight="1">
      <c r="A41" s="1"/>
      <c r="B41" s="55"/>
      <c r="C41" s="55"/>
      <c r="D41" s="56"/>
      <c r="E41" s="56"/>
      <c r="F41" s="1"/>
      <c r="G41" s="55"/>
      <c r="H41" s="55"/>
      <c r="I41" s="56"/>
      <c r="J41" s="56"/>
      <c r="K41" s="1"/>
      <c r="L41" s="1"/>
      <c r="M41" s="1"/>
      <c r="N41" s="1"/>
      <c r="O41" s="1"/>
      <c r="P41" s="1"/>
      <c r="Q41" s="1"/>
    </row>
    <row r="42" spans="1:17" ht="50.1" customHeight="1">
      <c r="A42" s="1"/>
      <c r="B42" s="57"/>
      <c r="C42" s="57"/>
      <c r="D42" s="56"/>
      <c r="E42" s="58"/>
      <c r="F42" s="58"/>
      <c r="G42" s="58"/>
      <c r="H42" s="58"/>
      <c r="I42" s="56"/>
      <c r="J42" s="56"/>
      <c r="K42" s="1"/>
      <c r="L42" s="1"/>
      <c r="M42" s="1"/>
      <c r="N42" s="1"/>
      <c r="O42" s="1"/>
      <c r="P42" s="1"/>
      <c r="Q42" s="1"/>
    </row>
    <row r="43" spans="1:17" ht="14.1" customHeight="1">
      <c r="A43" s="1"/>
      <c r="B43" s="59" t="s">
        <v>33</v>
      </c>
      <c r="C43" s="59"/>
      <c r="D43" s="1"/>
      <c r="E43" s="59" t="s">
        <v>34</v>
      </c>
      <c r="F43" s="59"/>
      <c r="G43" s="59"/>
      <c r="H43" s="59"/>
      <c r="I43" s="5"/>
      <c r="J43" s="1"/>
      <c r="P43" s="1"/>
      <c r="Q43" s="1"/>
    </row>
    <row r="44" spans="1:17" ht="14.1" customHeight="1">
      <c r="A44" s="1"/>
      <c r="B44" s="60" t="s">
        <v>35</v>
      </c>
      <c r="C44" s="60"/>
      <c r="D44" s="61"/>
      <c r="E44" s="60" t="s">
        <v>36</v>
      </c>
      <c r="F44" s="60"/>
      <c r="G44" s="60"/>
      <c r="H44" s="60"/>
      <c r="I44" s="5"/>
      <c r="J44" s="1"/>
      <c r="P44" s="1"/>
      <c r="Q44" s="1"/>
    </row>
    <row r="45" spans="1:17">
      <c r="B45" s="1"/>
      <c r="C45" s="1"/>
      <c r="D45" s="62"/>
      <c r="E45" s="1"/>
      <c r="F45" s="1"/>
      <c r="G45" s="1"/>
    </row>
    <row r="46" spans="1:17">
      <c r="B46" s="1"/>
      <c r="C46" s="1"/>
      <c r="D46" s="62"/>
      <c r="E46" s="1"/>
      <c r="F46" s="1"/>
      <c r="G46" s="1"/>
    </row>
  </sheetData>
  <sheetProtection formatCells="0" selectLockedCells="1"/>
  <mergeCells count="39">
    <mergeCell ref="B44:C44"/>
    <mergeCell ref="E44:H44"/>
    <mergeCell ref="B36:C36"/>
    <mergeCell ref="A38:I38"/>
    <mergeCell ref="B40:H40"/>
    <mergeCell ref="B42:C42"/>
    <mergeCell ref="E42:H42"/>
    <mergeCell ref="B43:C43"/>
    <mergeCell ref="E43:H43"/>
    <mergeCell ref="B30:C30"/>
    <mergeCell ref="B31:C31"/>
    <mergeCell ref="B32:C32"/>
    <mergeCell ref="B33:C33"/>
    <mergeCell ref="B34:C34"/>
    <mergeCell ref="B35:C35"/>
    <mergeCell ref="B22:C22"/>
    <mergeCell ref="B23:C23"/>
    <mergeCell ref="B24:C24"/>
    <mergeCell ref="B26:C26"/>
    <mergeCell ref="B28:C28"/>
    <mergeCell ref="B29:C29"/>
    <mergeCell ref="B14:C14"/>
    <mergeCell ref="B16:C16"/>
    <mergeCell ref="B18:C18"/>
    <mergeCell ref="B19:C19"/>
    <mergeCell ref="B20:C20"/>
    <mergeCell ref="B21:C21"/>
    <mergeCell ref="C7:G7"/>
    <mergeCell ref="A8:I8"/>
    <mergeCell ref="A9:I9"/>
    <mergeCell ref="B10:C11"/>
    <mergeCell ref="A12:I12"/>
    <mergeCell ref="A13:I13"/>
    <mergeCell ref="C1:E1"/>
    <mergeCell ref="F1:H1"/>
    <mergeCell ref="C3:G3"/>
    <mergeCell ref="C4:G4"/>
    <mergeCell ref="C5:G5"/>
    <mergeCell ref="C6:G6"/>
  </mergeCells>
  <printOptions verticalCentered="1"/>
  <pageMargins left="0.9055118110236221" right="0.39370078740157483" top="0.98425196850393704" bottom="0.59055118110236227" header="0" footer="0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2020-04-16T19:57:18Z</dcterms:created>
  <dcterms:modified xsi:type="dcterms:W3CDTF">2020-04-16T19:58:12Z</dcterms:modified>
</cp:coreProperties>
</file>